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16380" windowHeight="8190" tabRatio="821" activeTab="2"/>
  </bookViews>
  <sheets>
    <sheet name="Encargos Sociais - PREENCHER" sheetId="17" r:id="rId1"/>
    <sheet name="BDI - AC TCU 2.622-2013" sheetId="16" r:id="rId2"/>
    <sheet name="COMPOSIÇOES - PREENCHER" sheetId="13" r:id="rId3"/>
    <sheet name="Planilha Orçament - PREENCHER" sheetId="12" r:id="rId4"/>
  </sheets>
  <definedNames>
    <definedName name="ABERTA">NA()</definedName>
    <definedName name="ACO">NA()</definedName>
    <definedName name="AGUA">NA()</definedName>
    <definedName name="Alvenaria_vedação">"$#REF!.$A$76"</definedName>
    <definedName name="_xlnm.Print_Area" localSheetId="1">'BDI - AC TCU 2.622-2013'!$A$1:$G$57</definedName>
    <definedName name="_xlnm.Print_Area" localSheetId="2">'COMPOSIÇOES - PREENCHER'!$B$5:$H$165</definedName>
    <definedName name="_xlnm.Print_Area" localSheetId="0">'Encargos Sociais - PREENCHER'!$A$5:$C$53</definedName>
    <definedName name="_xlnm.Print_Area" localSheetId="3">'Planilha Orçament - PREENCHER'!$A$5:$I$54</definedName>
    <definedName name="BDI">#REF!</definedName>
    <definedName name="Camada_brita">"$#REF!.$A$173"</definedName>
    <definedName name="Camada_impermeabilizadora">"$#REF!.$A$46"</definedName>
    <definedName name="CARGA">NA()</definedName>
    <definedName name="CARROCERIA">NA()</definedName>
    <definedName name="ccccdddd" localSheetId="1">#REF!</definedName>
    <definedName name="ccccdddd">#REF!</definedName>
    <definedName name="Chapisco">"$#REF!.$A$113"</definedName>
    <definedName name="Cobertura">"$#REF!.$A$164"</definedName>
    <definedName name="DE">NA()</definedName>
    <definedName name="Elemento_vazado">"$#REF!.$A$109"</definedName>
    <definedName name="ELEVADO">IF(#REF!="","",#REF!&amp;#REF!)</definedName>
    <definedName name="Escavação">"$#REF!.$A$18"</definedName>
    <definedName name="Esquadrias">"$#REF!.$A$206"</definedName>
    <definedName name="Excel_BuiltIn__FilterDatabase" localSheetId="3">'Planilha Orçament - PREENCHER'!#REF!</definedName>
    <definedName name="Excel_BuiltIn_Criteria" localSheetId="3">'Planilha Orçament - PREENCHER'!$J$15:$K$16</definedName>
    <definedName name="Excel_BuiltIn_Print_Area_1" localSheetId="2">#REF!</definedName>
    <definedName name="Excel_BuiltIn_Print_Area_1" localSheetId="0">#REF!</definedName>
    <definedName name="Excel_BuiltIn_Print_Area_1">'Planilha Orçament - PREENCHER'!$A$5:$I$44</definedName>
    <definedName name="Excel_BuiltIn_Print_Area_6">"$#REF!.$A$1:$K$252"</definedName>
    <definedName name="Excel_BuiltIn_Print_Titles_33">"$#REF!.$A$1:$IU$3"</definedName>
    <definedName name="Filtro">"$#REF!.$A$237"</definedName>
    <definedName name="FIXA">NA()</definedName>
    <definedName name="GERAL">NA()</definedName>
    <definedName name="Inst_hidráulicas">"$#REF!.$A$209"</definedName>
    <definedName name="Inst_sanitárias">"$#REF!.$A$224"</definedName>
    <definedName name="Locação">"$#REF!.$A$8"</definedName>
    <definedName name="Louças_acessórios">"$#REF!.$A$231"</definedName>
    <definedName name="MADEIRA">NA()</definedName>
    <definedName name="MEDIO">NA()</definedName>
    <definedName name="OK">IF(#REF!="","",#REF!&amp;#REF!)</definedName>
    <definedName name="P">NA()</definedName>
    <definedName name="PADRAO">NA()</definedName>
    <definedName name="PARA">NA()</definedName>
    <definedName name="Pia_cozinha">"$#REF!.$A$187"</definedName>
    <definedName name="Pilar">"$#REF!.$A$182"</definedName>
    <definedName name="Pintura_cal">"$#REF!.$A$151"</definedName>
    <definedName name="Pintura_óleo">"$#REF!.$A$155"</definedName>
    <definedName name="Piso_cimentado">"$#REF!.$A$67"</definedName>
    <definedName name="PLA">IF(#REF!="","",#REF!&amp;#REF!)</definedName>
    <definedName name="Placa_de_cimento">"$#REF!.$A$36"</definedName>
    <definedName name="Placa_obra">"$#REF!.$A$176"</definedName>
    <definedName name="rasc" localSheetId="1">#REF!-#REF!</definedName>
    <definedName name="rasc">#REF!-#REF!</definedName>
    <definedName name="Reaterro">"$#REF!.$A$56"</definedName>
    <definedName name="Reboco">"$#REF!.$A$127"</definedName>
    <definedName name="S">NA()</definedName>
    <definedName name="SE">NA()</definedName>
    <definedName name="SHARED_FORMULA_0_12_0_12_1" localSheetId="1">#REF!+1</definedName>
    <definedName name="SHARED_FORMULA_0_12_0_12_1" localSheetId="2">#REF!+1</definedName>
    <definedName name="SHARED_FORMULA_0_12_0_12_1">#REF!+1</definedName>
    <definedName name="SHARED_FORMULA_0_246_0_246_1" localSheetId="2">#REF!+1</definedName>
    <definedName name="SHARED_FORMULA_0_246_0_246_1">#REF!+1</definedName>
    <definedName name="SHARED_FORMULA_0_7346_0_7346_2" localSheetId="2">#REF!+1</definedName>
    <definedName name="SHARED_FORMULA_0_7346_0_7346_2">#REF!+1</definedName>
    <definedName name="SHARED_FORMULA_1_13_1_13_1" localSheetId="1">#REF!-#REF!</definedName>
    <definedName name="SHARED_FORMULA_1_13_1_13_1" localSheetId="2">#REF!-#REF!</definedName>
    <definedName name="SHARED_FORMULA_1_13_1_13_1">#REF!-#REF!</definedName>
    <definedName name="SHARED_FORMULA_1_141_1_141_1" localSheetId="2">#REF!-#REF!</definedName>
    <definedName name="SHARED_FORMULA_1_141_1_141_1">#REF!-#REF!</definedName>
    <definedName name="SHARED_FORMULA_1_205_1_205_1" localSheetId="2">#REF!-#REF!</definedName>
    <definedName name="SHARED_FORMULA_1_205_1_205_1">#REF!-#REF!</definedName>
    <definedName name="SHARED_FORMULA_1_77_1_77_1" localSheetId="2">#REF!-#REF!</definedName>
    <definedName name="SHARED_FORMULA_1_77_1_77_1">#REF!-#REF!</definedName>
    <definedName name="SHARED_FORMULA_11_12_11_12_1">ROUND(ROUND(#REF!,2)*ROUND(#REF!,2),2)</definedName>
    <definedName name="SHARED_FORMULA_11_163_11_163_1">IF(#REF!="","",ROUND(ROUND(#REF!,2)*ROUND(#REF!,2),2))</definedName>
    <definedName name="SHARED_FORMULA_11_173_11_173_1">IF(#REF!="","",ROUND(ROUND(#REF!,2)*ROUND(#REF!,2),2))</definedName>
    <definedName name="SHARED_FORMULA_11_185_11_185_1">IF(#REF!="","",ROUND(ROUND(#REF!,2)*ROUND(#REF!,2),2))</definedName>
    <definedName name="SHARED_FORMULA_11_195_11_195_1">IF(#REF!="","",ROUND(ROUND(#REF!,2)*ROUND(#REF!,2),2))</definedName>
    <definedName name="SHARED_FORMULA_11_78_11_78_1">IF(#REF!="","",ROUND(ROUND(#REF!,2)*ROUND(#REF!,2),2))</definedName>
    <definedName name="SHARED_FORMULA_2_12_2_12_1" localSheetId="1">#REF!</definedName>
    <definedName name="SHARED_FORMULA_2_12_2_12_1" localSheetId="2">#REF!</definedName>
    <definedName name="SHARED_FORMULA_2_12_2_12_1">#REF!</definedName>
    <definedName name="SHARED_FORMULA_2_125_2_125_1" localSheetId="2">#REF!</definedName>
    <definedName name="SHARED_FORMULA_2_125_2_125_1">#REF!</definedName>
    <definedName name="SHARED_FORMULA_2_163_2_163_1" localSheetId="2">#REF!</definedName>
    <definedName name="SHARED_FORMULA_2_163_2_163_1">#REF!</definedName>
    <definedName name="SHARED_FORMULA_2_173_2_173_1" localSheetId="2">#REF!</definedName>
    <definedName name="SHARED_FORMULA_2_173_2_173_1">#REF!</definedName>
    <definedName name="SHARED_FORMULA_2_185_2_185_1" localSheetId="2">#REF!</definedName>
    <definedName name="SHARED_FORMULA_2_185_2_185_1">#REF!</definedName>
    <definedName name="SHARED_FORMULA_2_195_2_195_1" localSheetId="2">#REF!</definedName>
    <definedName name="SHARED_FORMULA_2_195_2_195_1">#REF!</definedName>
    <definedName name="SHARED_FORMULA_2_203_2_203_1" localSheetId="2">#REF!</definedName>
    <definedName name="SHARED_FORMULA_2_203_2_203_1">#REF!</definedName>
    <definedName name="SHARED_FORMULA_2_240_2_240_1" localSheetId="2">#REF!</definedName>
    <definedName name="SHARED_FORMULA_2_240_2_240_1">#REF!</definedName>
    <definedName name="SHARED_FORMULA_2_30_2_30_1" localSheetId="2">#REF!</definedName>
    <definedName name="SHARED_FORMULA_2_30_2_30_1">#REF!</definedName>
    <definedName name="SHARED_FORMULA_2_62_2_62_1" localSheetId="2">#REF!</definedName>
    <definedName name="SHARED_FORMULA_2_62_2_62_1">#REF!</definedName>
    <definedName name="SHARED_FORMULA_2_87_2_87_1" localSheetId="2">#REF!</definedName>
    <definedName name="SHARED_FORMULA_2_87_2_87_1">#REF!</definedName>
    <definedName name="SHARED_FORMULA_5_1029_5_1029_7" localSheetId="1">IF(#REF!="","",#REF!*#REF!)</definedName>
    <definedName name="SHARED_FORMULA_5_1029_5_1029_7" localSheetId="2">IF(#REF!="","",#REF!*#REF!)</definedName>
    <definedName name="SHARED_FORMULA_5_1029_5_1029_7">IF(#REF!="","",#REF!*#REF!)</definedName>
    <definedName name="SHARED_FORMULA_5_106_5_106_7" localSheetId="1">IF(#REF!="","",#REF!*#REF!)</definedName>
    <definedName name="SHARED_FORMULA_5_106_5_106_7" localSheetId="2">IF(#REF!="","",#REF!*#REF!)</definedName>
    <definedName name="SHARED_FORMULA_5_106_5_106_7">IF(#REF!="","",#REF!*#REF!)</definedName>
    <definedName name="SHARED_FORMULA_5_1067_5_1067_7" localSheetId="2">IF(#REF!="","",#REF!*#REF!)</definedName>
    <definedName name="SHARED_FORMULA_5_1067_5_1067_7">IF(#REF!="","",#REF!*#REF!)</definedName>
    <definedName name="SHARED_FORMULA_5_1098_5_1098_7" localSheetId="2">IF(#REF!="","",#REF!*#REF!)</definedName>
    <definedName name="SHARED_FORMULA_5_1098_5_1098_7">IF(#REF!="","",#REF!*#REF!)</definedName>
    <definedName name="SHARED_FORMULA_5_1131_5_1131_7" localSheetId="2">IF(#REF!="","",#REF!*#REF!)</definedName>
    <definedName name="SHARED_FORMULA_5_1131_5_1131_7">IF(#REF!="","",#REF!*#REF!)</definedName>
    <definedName name="SHARED_FORMULA_5_1160_5_1160_7">IF(#REF!="","",#REF!*#REF!)</definedName>
    <definedName name="SHARED_FORMULA_5_1191_5_1191_7">IF(#REF!="","",#REF!*#REF!)</definedName>
    <definedName name="SHARED_FORMULA_5_1215_5_1215_7">IF(#REF!="","",#REF!*#REF!)</definedName>
    <definedName name="SHARED_FORMULA_5_1253_5_1253_7">IF(#REF!="","",#REF!*#REF!)</definedName>
    <definedName name="SHARED_FORMULA_5_1284_5_1284_7">IF(#REF!="","",#REF!*#REF!)</definedName>
    <definedName name="SHARED_FORMULA_5_13_5_13_7">IF(#REF!="","",#REF!*#REF!)</definedName>
    <definedName name="SHARED_FORMULA_5_1348_5_1348_7">IF(#REF!="","",#REF!*#REF!)</definedName>
    <definedName name="SHARED_FORMULA_5_1370_5_1370_7">IF(#REF!="","",#REF!*#REF!)</definedName>
    <definedName name="SHARED_FORMULA_5_1401_5_1401_7">IF(#REF!="","",#REF!*#REF!)</definedName>
    <definedName name="SHARED_FORMULA_5_1433_5_1433_7">IF(#REF!="","",#REF!*#REF!)</definedName>
    <definedName name="SHARED_FORMULA_5_168_5_168_7">IF(#REF!="","",#REF!*#REF!)</definedName>
    <definedName name="SHARED_FORMULA_5_200_5_200_7">IF(#REF!="","",#REF!*#REF!)</definedName>
    <definedName name="SHARED_FORMULA_5_230_5_230_7">IF(#REF!="","",#REF!*#REF!)</definedName>
    <definedName name="SHARED_FORMULA_5_263_5_263_7">IF(#REF!="","",#REF!*#REF!)</definedName>
    <definedName name="SHARED_FORMULA_5_293_5_293_7">IF(#REF!="","",#REF!*#REF!)</definedName>
    <definedName name="SHARED_FORMULA_5_325_5_325_7">IF(#REF!="","",#REF!*#REF!)</definedName>
    <definedName name="SHARED_FORMULA_5_355_5_355_7">IF(#REF!="","",#REF!*#REF!)</definedName>
    <definedName name="SHARED_FORMULA_5_386_5_386_7">IF(#REF!="","",#REF!*#REF!)</definedName>
    <definedName name="SHARED_FORMULA_5_416_5_416_7">IF(#REF!="","",#REF!*#REF!)</definedName>
    <definedName name="SHARED_FORMULA_5_44_5_44_7">IF(#REF!="","",#REF!*#REF!)</definedName>
    <definedName name="SHARED_FORMULA_5_449_5_449_7">IF(#REF!="","",#REF!*#REF!)</definedName>
    <definedName name="SHARED_FORMULA_5_480_5_480_7">IF(#REF!="","",#REF!*#REF!)</definedName>
    <definedName name="SHARED_FORMULA_5_509_5_509_7">IF(#REF!="","",#REF!*#REF!)</definedName>
    <definedName name="SHARED_FORMULA_5_540_5_540_7">IF(#REF!="","",#REF!*#REF!)</definedName>
    <definedName name="SHARED_FORMULA_5_571_5_571_7">IF(#REF!="","",#REF!*#REF!)</definedName>
    <definedName name="SHARED_FORMULA_5_603_5_603_7">IF(#REF!="","",#REF!*#REF!)</definedName>
    <definedName name="SHARED_FORMULA_5_635_5_635_7">IF(#REF!="","",#REF!*#REF!)</definedName>
    <definedName name="SHARED_FORMULA_5_664_5_664_7">IF(#REF!="","",#REF!*#REF!)</definedName>
    <definedName name="SHARED_FORMULA_5_695_5_695_7">IF(#REF!="","",#REF!*#REF!)</definedName>
    <definedName name="SHARED_FORMULA_5_719_5_719_7">IF(#REF!="","",#REF!*#REF!)</definedName>
    <definedName name="SHARED_FORMULA_5_75_5_75_7">IF(#REF!="","",#REF!*#REF!)</definedName>
    <definedName name="SHARED_FORMULA_5_750_5_750_7">IF(#REF!="","",#REF!*#REF!)</definedName>
    <definedName name="SHARED_FORMULA_5_788_5_788_7">IF(#REF!="","",#REF!*#REF!)</definedName>
    <definedName name="SHARED_FORMULA_5_812_5_812_7">IF(#REF!="","",#REF!*#REF!)</definedName>
    <definedName name="SHARED_FORMULA_5_874_5_874_7">IF(#REF!="","",ROUND(#REF!*#REF!,2))</definedName>
    <definedName name="SHARED_FORMULA_5_905_5_905_7" localSheetId="1">IF(#REF!="","",#REF!*#REF!)</definedName>
    <definedName name="SHARED_FORMULA_5_905_5_905_7" localSheetId="2">IF(#REF!="","",#REF!*#REF!)</definedName>
    <definedName name="SHARED_FORMULA_5_905_5_905_7">IF(#REF!="","",#REF!*#REF!)</definedName>
    <definedName name="SHARED_FORMULA_5_944_5_944_7" localSheetId="1">IF(#REF!="","",#REF!*#REF!)</definedName>
    <definedName name="SHARED_FORMULA_5_944_5_944_7" localSheetId="2">IF(#REF!="","",#REF!*#REF!)</definedName>
    <definedName name="SHARED_FORMULA_5_944_5_944_7">IF(#REF!="","",#REF!*#REF!)</definedName>
    <definedName name="SHARED_FORMULA_5_976_5_976_7" localSheetId="2">IF(#REF!="","",#REF!*#REF!)</definedName>
    <definedName name="SHARED_FORMULA_5_976_5_976_7">IF(#REF!="","",#REF!*#REF!)</definedName>
    <definedName name="SHARED_FORMULA_5_998_5_998_7" localSheetId="2">IF(#REF!="","",#REF!*#REF!)</definedName>
    <definedName name="SHARED_FORMULA_5_998_5_998_7">IF(#REF!="","",#REF!*#REF!)</definedName>
    <definedName name="SHARED_FORMULA_6_1025_6_1025_7" localSheetId="1">IF(ISNUMBER(#REF!),INDIRECT(ADDRESS(INT((ROW(#REF!)-2)/31)*31+2,4))*#REF!,"")</definedName>
    <definedName name="SHARED_FORMULA_6_1025_6_1025_7" localSheetId="2">IF(ISNUMBER(#REF!),INDIRECT(ADDRESS(INT((ROW(#REF!)-2)/31)*31+2,4))*#REF!,"")</definedName>
    <definedName name="SHARED_FORMULA_6_1025_6_1025_7">IF(ISNUMBER(#REF!),INDIRECT(ADDRESS(INT((ROW(#REF!)-2)/31)*31+2,4))*#REF!,"")</definedName>
    <definedName name="SHARED_FORMULA_6_1056_6_1056_7" localSheetId="2">IF(ISNUMBER(#REF!),INDIRECT(ADDRESS(INT((ROW(#REF!)-2)/31)*31+2,4))*#REF!,"")</definedName>
    <definedName name="SHARED_FORMULA_6_1056_6_1056_7">IF(ISNUMBER(#REF!),INDIRECT(ADDRESS(INT((ROW(#REF!)-2)/31)*31+2,4))*#REF!,"")</definedName>
    <definedName name="SHARED_FORMULA_6_1087_6_1087_7" localSheetId="2">IF(ISNUMBER(#REF!),INDIRECT(ADDRESS(INT((ROW(#REF!)-2)/31)*31+2,4))*#REF!,"")</definedName>
    <definedName name="SHARED_FORMULA_6_1087_6_1087_7">IF(ISNUMBER(#REF!),INDIRECT(ADDRESS(INT((ROW(#REF!)-2)/31)*31+2,4))*#REF!,"")</definedName>
    <definedName name="SHARED_FORMULA_6_1118_6_1118_7" localSheetId="2">IF(ISNUMBER(#REF!),INDIRECT(ADDRESS(INT((ROW(#REF!)-2)/31)*31+2,4))*#REF!,"")</definedName>
    <definedName name="SHARED_FORMULA_6_1118_6_1118_7">IF(ISNUMBER(#REF!),INDIRECT(ADDRESS(INT((ROW(#REF!)-2)/31)*31+2,4))*#REF!,"")</definedName>
    <definedName name="SHARED_FORMULA_6_1149_6_1149_7" localSheetId="2">IF(ISNUMBER(#REF!),INDIRECT(ADDRESS(INT((ROW(#REF!)-2)/31)*31+2,4))*#REF!,"")</definedName>
    <definedName name="SHARED_FORMULA_6_1149_6_1149_7">IF(ISNUMBER(#REF!),INDIRECT(ADDRESS(INT((ROW(#REF!)-2)/31)*31+2,4))*#REF!,"")</definedName>
    <definedName name="SHARED_FORMULA_6_1180_6_1180_7" localSheetId="2">IF(ISNUMBER(#REF!),INDIRECT(ADDRESS(INT((ROW(#REF!)-2)/31)*31+2,4))*#REF!,"")</definedName>
    <definedName name="SHARED_FORMULA_6_1180_6_1180_7">IF(ISNUMBER(#REF!),INDIRECT(ADDRESS(INT((ROW(#REF!)-2)/31)*31+2,4))*#REF!,"")</definedName>
    <definedName name="SHARED_FORMULA_6_12_6_12_1" localSheetId="1">IF(#REF!="","",#REF!&amp;#REF!)</definedName>
    <definedName name="SHARED_FORMULA_6_12_6_12_1" localSheetId="2">IF(#REF!="","",#REF!&amp;#REF!)</definedName>
    <definedName name="SHARED_FORMULA_6_12_6_12_1">IF(#REF!="","",#REF!&amp;#REF!)</definedName>
    <definedName name="SHARED_FORMULA_6_1211_6_1211_7" localSheetId="1">IF(ISNUMBER(#REF!),INDIRECT(ADDRESS(INT((ROW(#REF!)-2)/31)*31+2,4))*#REF!,"")</definedName>
    <definedName name="SHARED_FORMULA_6_1211_6_1211_7" localSheetId="2">IF(ISNUMBER(#REF!),INDIRECT(ADDRESS(INT((ROW(#REF!)-2)/31)*31+2,4))*#REF!,"")</definedName>
    <definedName name="SHARED_FORMULA_6_1211_6_1211_7">IF(ISNUMBER(#REF!),INDIRECT(ADDRESS(INT((ROW(#REF!)-2)/31)*31+2,4))*#REF!,"")</definedName>
    <definedName name="SHARED_FORMULA_6_1242_6_1242_7" localSheetId="2">IF(ISNUMBER(#REF!),INDIRECT(ADDRESS(INT((ROW(#REF!)-2)/31)*31+2,4))*#REF!,"")</definedName>
    <definedName name="SHARED_FORMULA_6_1242_6_1242_7">IF(ISNUMBER(#REF!),INDIRECT(ADDRESS(INT((ROW(#REF!)-2)/31)*31+2,4))*#REF!,"")</definedName>
    <definedName name="SHARED_FORMULA_6_126_6_126_7" localSheetId="2">IF(ISNUMBER(#REF!),INDIRECT(ADDRESS(INT((ROW(#REF!)-2)/31)*31+2,4))*#REF!,"")</definedName>
    <definedName name="SHARED_FORMULA_6_126_6_126_7">IF(ISNUMBER(#REF!),INDIRECT(ADDRESS(INT((ROW(#REF!)-2)/31)*31+2,4))*#REF!,"")</definedName>
    <definedName name="SHARED_FORMULA_6_1273_6_1273_7" localSheetId="2">IF(ISNUMBER(#REF!),INDIRECT(ADDRESS(INT((ROW(#REF!)-2)/31)*31+2,4))*#REF!,"")</definedName>
    <definedName name="SHARED_FORMULA_6_1273_6_1273_7">IF(ISNUMBER(#REF!),INDIRECT(ADDRESS(INT((ROW(#REF!)-2)/31)*31+2,4))*#REF!,"")</definedName>
    <definedName name="SHARED_FORMULA_6_1304_6_1304_7" localSheetId="2">IF(ISNUMBER(#REF!),INDIRECT(ADDRESS(INT((ROW(#REF!)-2)/31)*31+2,4))*#REF!,"")</definedName>
    <definedName name="SHARED_FORMULA_6_1304_6_1304_7">IF(ISNUMBER(#REF!),INDIRECT(ADDRESS(INT((ROW(#REF!)-2)/31)*31+2,4))*#REF!,"")</definedName>
    <definedName name="SHARED_FORMULA_6_1335_6_1335_7" localSheetId="2">IF(ISNUMBER(#REF!),INDIRECT(ADDRESS(INT((ROW(#REF!)-2)/31)*31+2,4))*#REF!,"")</definedName>
    <definedName name="SHARED_FORMULA_6_1335_6_1335_7">IF(ISNUMBER(#REF!),INDIRECT(ADDRESS(INT((ROW(#REF!)-2)/31)*31+2,4))*#REF!,"")</definedName>
    <definedName name="SHARED_FORMULA_6_1366_6_1366_7" localSheetId="2">IF(ISNUMBER(#REF!),INDIRECT(ADDRESS(INT((ROW(#REF!)-2)/31)*31+2,4))*#REF!,"")</definedName>
    <definedName name="SHARED_FORMULA_6_1366_6_1366_7">IF(ISNUMBER(#REF!),INDIRECT(ADDRESS(INT((ROW(#REF!)-2)/31)*31+2,4))*#REF!,"")</definedName>
    <definedName name="SHARED_FORMULA_6_137_6_137_1" localSheetId="1">IF(#REF!="","",#REF!&amp;#REF!)</definedName>
    <definedName name="SHARED_FORMULA_6_137_6_137_1" localSheetId="2">IF(#REF!="","",#REF!&amp;#REF!)</definedName>
    <definedName name="SHARED_FORMULA_6_137_6_137_1">IF(#REF!="","",#REF!&amp;#REF!)</definedName>
    <definedName name="SHARED_FORMULA_6_1397_6_1397_7" localSheetId="1">IF(ISNUMBER(#REF!),INDIRECT(ADDRESS(INT((ROW(#REF!)-2)/31)*31+2,4))*#REF!,"")</definedName>
    <definedName name="SHARED_FORMULA_6_1397_6_1397_7" localSheetId="2">IF(ISNUMBER(#REF!),INDIRECT(ADDRESS(INT((ROW(#REF!)-2)/31)*31+2,4))*#REF!,"")</definedName>
    <definedName name="SHARED_FORMULA_6_1397_6_1397_7">IF(ISNUMBER(#REF!),INDIRECT(ADDRESS(INT((ROW(#REF!)-2)/31)*31+2,4))*#REF!,"")</definedName>
    <definedName name="SHARED_FORMULA_6_157_6_157_7" localSheetId="2">IF(ISNUMBER(#REF!),INDIRECT(ADDRESS(INT((ROW(#REF!)-2)/31)*31+2,4))*#REF!,"")</definedName>
    <definedName name="SHARED_FORMULA_6_157_6_157_7">IF(ISNUMBER(#REF!),INDIRECT(ADDRESS(INT((ROW(#REF!)-2)/31)*31+2,4))*#REF!,"")</definedName>
    <definedName name="SHARED_FORMULA_6_162_6_162_1" localSheetId="1">IF(#REF!="","",#REF!&amp;#REF!)</definedName>
    <definedName name="SHARED_FORMULA_6_162_6_162_1" localSheetId="2">IF(#REF!="","",#REF!&amp;#REF!)</definedName>
    <definedName name="SHARED_FORMULA_6_162_6_162_1">IF(#REF!="","",#REF!&amp;#REF!)</definedName>
    <definedName name="SHARED_FORMULA_6_172_6_172_1" localSheetId="1">IF(#REF!="","",#REF!&amp;#REF!)</definedName>
    <definedName name="SHARED_FORMULA_6_172_6_172_1" localSheetId="2">IF(#REF!="","",#REF!&amp;#REF!)</definedName>
    <definedName name="SHARED_FORMULA_6_172_6_172_1">IF(#REF!="","",#REF!&amp;#REF!)</definedName>
    <definedName name="SHARED_FORMULA_6_184_6_184_1" localSheetId="2">IF(#REF!="","",#REF!&amp;#REF!)</definedName>
    <definedName name="SHARED_FORMULA_6_184_6_184_1">IF(#REF!="","",#REF!&amp;#REF!)</definedName>
    <definedName name="SHARED_FORMULA_6_188_6_188_7" localSheetId="1">IF(ISNUMBER(#REF!),INDIRECT(ADDRESS(INT((ROW(#REF!)-2)/31)*31+2,4))*#REF!,"")</definedName>
    <definedName name="SHARED_FORMULA_6_188_6_188_7" localSheetId="2">IF(ISNUMBER(#REF!),INDIRECT(ADDRESS(INT((ROW(#REF!)-2)/31)*31+2,4))*#REF!,"")</definedName>
    <definedName name="SHARED_FORMULA_6_188_6_188_7">IF(ISNUMBER(#REF!),INDIRECT(ADDRESS(INT((ROW(#REF!)-2)/31)*31+2,4))*#REF!,"")</definedName>
    <definedName name="SHARED_FORMULA_6_194_6_194_1" localSheetId="1">IF(#REF!="","",#REF!&amp;#REF!)</definedName>
    <definedName name="SHARED_FORMULA_6_194_6_194_1" localSheetId="2">IF(#REF!="","",#REF!&amp;#REF!)</definedName>
    <definedName name="SHARED_FORMULA_6_194_6_194_1">IF(#REF!="","",#REF!&amp;#REF!)</definedName>
    <definedName name="SHARED_FORMULA_6_2_6_2_7" localSheetId="1">IF(ISNUMBER(#REF!),INDIRECT(ADDRESS(INT((ROW(#REF!)-2)/31)*31+2,4))*#REF!,"")</definedName>
    <definedName name="SHARED_FORMULA_6_2_6_2_7" localSheetId="2">IF(ISNUMBER(#REF!),INDIRECT(ADDRESS(INT((ROW(#REF!)-2)/31)*31+2,4))*#REF!,"")</definedName>
    <definedName name="SHARED_FORMULA_6_2_6_2_7">IF(ISNUMBER(#REF!),INDIRECT(ADDRESS(INT((ROW(#REF!)-2)/31)*31+2,4))*#REF!,"")</definedName>
    <definedName name="SHARED_FORMULA_6_219_6_219_7" localSheetId="2">IF(ISNUMBER(#REF!),INDIRECT(ADDRESS(INT((ROW(#REF!)-2)/31)*31+2,4))*#REF!,"")</definedName>
    <definedName name="SHARED_FORMULA_6_219_6_219_7">IF(ISNUMBER(#REF!),INDIRECT(ADDRESS(INT((ROW(#REF!)-2)/31)*31+2,4))*#REF!,"")</definedName>
    <definedName name="SHARED_FORMULA_6_233_6_233_1" localSheetId="1">IF(#REF!="","",#REF!&amp;#REF!)</definedName>
    <definedName name="SHARED_FORMULA_6_233_6_233_1" localSheetId="2">IF(#REF!="","",#REF!&amp;#REF!)</definedName>
    <definedName name="SHARED_FORMULA_6_233_6_233_1">IF(#REF!="","",#REF!&amp;#REF!)</definedName>
    <definedName name="SHARED_FORMULA_6_250_6_250_7" localSheetId="1">IF(ISNUMBER(#REF!),INDIRECT(ADDRESS(INT((ROW(#REF!)-2)/31)*31+2,4))*#REF!,"")</definedName>
    <definedName name="SHARED_FORMULA_6_250_6_250_7" localSheetId="2">IF(ISNUMBER(#REF!),INDIRECT(ADDRESS(INT((ROW(#REF!)-2)/31)*31+2,4))*#REF!,"")</definedName>
    <definedName name="SHARED_FORMULA_6_250_6_250_7">IF(ISNUMBER(#REF!),INDIRECT(ADDRESS(INT((ROW(#REF!)-2)/31)*31+2,4))*#REF!,"")</definedName>
    <definedName name="SHARED_FORMULA_6_281_6_281_7" localSheetId="2">IF(ISNUMBER(#REF!),INDIRECT(ADDRESS(INT((ROW(#REF!)-2)/31)*31+2,4))*#REF!,"")</definedName>
    <definedName name="SHARED_FORMULA_6_281_6_281_7">IF(ISNUMBER(#REF!),INDIRECT(ADDRESS(INT((ROW(#REF!)-2)/31)*31+2,4))*#REF!,"")</definedName>
    <definedName name="SHARED_FORMULA_6_312_6_312_7" localSheetId="2">IF(ISNUMBER(#REF!),INDIRECT(ADDRESS(INT((ROW(#REF!)-2)/31)*31+2,4))*#REF!,"")</definedName>
    <definedName name="SHARED_FORMULA_6_312_6_312_7">IF(ISNUMBER(#REF!),INDIRECT(ADDRESS(INT((ROW(#REF!)-2)/31)*31+2,4))*#REF!,"")</definedName>
    <definedName name="SHARED_FORMULA_6_33_6_33_7" localSheetId="2">IF(ISNUMBER(#REF!),INDIRECT(ADDRESS(INT((ROW(#REF!)-2)/31)*31+2,4))*#REF!,"")</definedName>
    <definedName name="SHARED_FORMULA_6_33_6_33_7">IF(ISNUMBER(#REF!),INDIRECT(ADDRESS(INT((ROW(#REF!)-2)/31)*31+2,4))*#REF!,"")</definedName>
    <definedName name="SHARED_FORMULA_6_343_6_343_7" localSheetId="2">IF(ISNUMBER(#REF!),INDIRECT(ADDRESS(INT((ROW(#REF!)-2)/31)*31+2,4))*#REF!,"")</definedName>
    <definedName name="SHARED_FORMULA_6_343_6_343_7">IF(ISNUMBER(#REF!),INDIRECT(ADDRESS(INT((ROW(#REF!)-2)/31)*31+2,4))*#REF!,"")</definedName>
    <definedName name="SHARED_FORMULA_6_374_6_374_7" localSheetId="2">IF(ISNUMBER(#REF!),INDIRECT(ADDRESS(INT((ROW(#REF!)-2)/31)*31+2,4))*#REF!,"")</definedName>
    <definedName name="SHARED_FORMULA_6_374_6_374_7">IF(ISNUMBER(#REF!),INDIRECT(ADDRESS(INT((ROW(#REF!)-2)/31)*31+2,4))*#REF!,"")</definedName>
    <definedName name="SHARED_FORMULA_6_405_6_405_7" localSheetId="2">IF(ISNUMBER(#REF!),INDIRECT(ADDRESS(INT((ROW(#REF!)-2)/31)*31+2,4))*#REF!,"")</definedName>
    <definedName name="SHARED_FORMULA_6_405_6_405_7">IF(ISNUMBER(#REF!),INDIRECT(ADDRESS(INT((ROW(#REF!)-2)/31)*31+2,4))*#REF!,"")</definedName>
    <definedName name="SHARED_FORMULA_6_436_6_436_7" localSheetId="2">IF(ISNUMBER(#REF!),INDIRECT(ADDRESS(INT((ROW(#REF!)-2)/31)*31+2,4))*#REF!,"")</definedName>
    <definedName name="SHARED_FORMULA_6_436_6_436_7">IF(ISNUMBER(#REF!),INDIRECT(ADDRESS(INT((ROW(#REF!)-2)/31)*31+2,4))*#REF!,"")</definedName>
    <definedName name="SHARED_FORMULA_6_467_6_467_7" localSheetId="2">IF(ISNUMBER(#REF!),INDIRECT(ADDRESS(INT((ROW(#REF!)-2)/31)*31+2,4))*#REF!,"")</definedName>
    <definedName name="SHARED_FORMULA_6_467_6_467_7">IF(ISNUMBER(#REF!),INDIRECT(ADDRESS(INT((ROW(#REF!)-2)/31)*31+2,4))*#REF!,"")</definedName>
    <definedName name="SHARED_FORMULA_6_498_6_498_7" localSheetId="2">IF(ISNUMBER(#REF!),INDIRECT(ADDRESS(INT((ROW(#REF!)-2)/31)*31+2,4))*#REF!,"")</definedName>
    <definedName name="SHARED_FORMULA_6_498_6_498_7">IF(ISNUMBER(#REF!),INDIRECT(ADDRESS(INT((ROW(#REF!)-2)/31)*31+2,4))*#REF!,"")</definedName>
    <definedName name="SHARED_FORMULA_6_529_6_529_7" localSheetId="2">IF(ISNUMBER(#REF!),INDIRECT(ADDRESS(INT((ROW(#REF!)-2)/31)*31+2,4))*#REF!,"")</definedName>
    <definedName name="SHARED_FORMULA_6_529_6_529_7">IF(ISNUMBER(#REF!),INDIRECT(ADDRESS(INT((ROW(#REF!)-2)/31)*31+2,4))*#REF!,"")</definedName>
    <definedName name="SHARED_FORMULA_6_560_6_560_7" localSheetId="2">IF(ISNUMBER(#REF!),INDIRECT(ADDRESS(INT((ROW(#REF!)-2)/31)*31+2,4))*#REF!,"")</definedName>
    <definedName name="SHARED_FORMULA_6_560_6_560_7">IF(ISNUMBER(#REF!),INDIRECT(ADDRESS(INT((ROW(#REF!)-2)/31)*31+2,4))*#REF!,"")</definedName>
    <definedName name="SHARED_FORMULA_6_591_6_591_7" localSheetId="2">IF(ISNUMBER(#REF!),INDIRECT(ADDRESS(INT((ROW(#REF!)-2)/31)*31+2,4))*#REF!,"")</definedName>
    <definedName name="SHARED_FORMULA_6_591_6_591_7">IF(ISNUMBER(#REF!),INDIRECT(ADDRESS(INT((ROW(#REF!)-2)/31)*31+2,4))*#REF!,"")</definedName>
    <definedName name="SHARED_FORMULA_6_622_6_622_7" localSheetId="2">IF(ISNUMBER(#REF!),INDIRECT(ADDRESS(INT((ROW(#REF!)-2)/31)*31+2,4))*#REF!,"")</definedName>
    <definedName name="SHARED_FORMULA_6_622_6_622_7">IF(ISNUMBER(#REF!),INDIRECT(ADDRESS(INT((ROW(#REF!)-2)/31)*31+2,4))*#REF!,"")</definedName>
    <definedName name="SHARED_FORMULA_6_64_6_64_7" localSheetId="2">IF(ISNUMBER(#REF!),INDIRECT(ADDRESS(INT((ROW(#REF!)-2)/31)*31+2,4))*#REF!,"")</definedName>
    <definedName name="SHARED_FORMULA_6_64_6_64_7">IF(ISNUMBER(#REF!),INDIRECT(ADDRESS(INT((ROW(#REF!)-2)/31)*31+2,4))*#REF!,"")</definedName>
    <definedName name="SHARED_FORMULA_6_653_6_653_7" localSheetId="2">IF(ISNUMBER(#REF!),INDIRECT(ADDRESS(INT((ROW(#REF!)-2)/31)*31+2,4))*#REF!,"")</definedName>
    <definedName name="SHARED_FORMULA_6_653_6_653_7">IF(ISNUMBER(#REF!),INDIRECT(ADDRESS(INT((ROW(#REF!)-2)/31)*31+2,4))*#REF!,"")</definedName>
    <definedName name="SHARED_FORMULA_6_684_6_684_7" localSheetId="2">IF(ISNUMBER(#REF!),INDIRECT(ADDRESS(INT((ROW(#REF!)-2)/31)*31+2,4))*#REF!,"")</definedName>
    <definedName name="SHARED_FORMULA_6_684_6_684_7">IF(ISNUMBER(#REF!),INDIRECT(ADDRESS(INT((ROW(#REF!)-2)/31)*31+2,4))*#REF!,"")</definedName>
    <definedName name="SHARED_FORMULA_6_715_6_715_7" localSheetId="2">IF(ISNUMBER(#REF!),INDIRECT(ADDRESS(INT((ROW(#REF!)-2)/31)*31+2,4))*#REF!,"")</definedName>
    <definedName name="SHARED_FORMULA_6_715_6_715_7">IF(ISNUMBER(#REF!),INDIRECT(ADDRESS(INT((ROW(#REF!)-2)/31)*31+2,4))*#REF!,"")</definedName>
    <definedName name="SHARED_FORMULA_6_7345_6_7345_2" localSheetId="1">#REF!+#REF!-#REF!</definedName>
    <definedName name="SHARED_FORMULA_6_7345_6_7345_2" localSheetId="2">#REF!+#REF!-#REF!</definedName>
    <definedName name="SHARED_FORMULA_6_7345_6_7345_2">#REF!+#REF!-#REF!</definedName>
    <definedName name="SHARED_FORMULA_6_746_6_746_7" localSheetId="1">IF(ISNUMBER(#REF!),INDIRECT(ADDRESS(INT((ROW(#REF!)-2)/31)*31+2,4))*#REF!,"")</definedName>
    <definedName name="SHARED_FORMULA_6_746_6_746_7" localSheetId="2">IF(ISNUMBER(#REF!),INDIRECT(ADDRESS(INT((ROW(#REF!)-2)/31)*31+2,4))*#REF!,"")</definedName>
    <definedName name="SHARED_FORMULA_6_746_6_746_7">IF(ISNUMBER(#REF!),INDIRECT(ADDRESS(INT((ROW(#REF!)-2)/31)*31+2,4))*#REF!,"")</definedName>
    <definedName name="SHARED_FORMULA_6_77_6_77_1" localSheetId="1">IF(#REF!="","",#REF!&amp;#REF!)</definedName>
    <definedName name="SHARED_FORMULA_6_77_6_77_1" localSheetId="2">IF(#REF!="","",#REF!&amp;#REF!)</definedName>
    <definedName name="SHARED_FORMULA_6_77_6_77_1">IF(#REF!="","",#REF!&amp;#REF!)</definedName>
    <definedName name="SHARED_FORMULA_6_777_6_777_7" localSheetId="1">IF(ISNUMBER(#REF!),INDIRECT(ADDRESS(INT((ROW(#REF!)-2)/31)*31+2,4))*#REF!,"")</definedName>
    <definedName name="SHARED_FORMULA_6_777_6_777_7" localSheetId="2">IF(ISNUMBER(#REF!),INDIRECT(ADDRESS(INT((ROW(#REF!)-2)/31)*31+2,4))*#REF!,"")</definedName>
    <definedName name="SHARED_FORMULA_6_777_6_777_7">IF(ISNUMBER(#REF!),INDIRECT(ADDRESS(INT((ROW(#REF!)-2)/31)*31+2,4))*#REF!,"")</definedName>
    <definedName name="SHARED_FORMULA_6_808_6_808_7" localSheetId="2">IF(ISNUMBER(#REF!),INDIRECT(ADDRESS(INT((ROW(#REF!)-2)/31)*31+2,4))*#REF!,"")</definedName>
    <definedName name="SHARED_FORMULA_6_808_6_808_7">IF(ISNUMBER(#REF!),INDIRECT(ADDRESS(INT((ROW(#REF!)-2)/31)*31+2,4))*#REF!,"")</definedName>
    <definedName name="SHARED_FORMULA_6_839_6_839_7" localSheetId="2">IF(ISNUMBER(#REF!),INDIRECT(ADDRESS(INT((ROW(#REF!)-2)/31)*31+2,4))*#REF!,"")</definedName>
    <definedName name="SHARED_FORMULA_6_839_6_839_7">IF(ISNUMBER(#REF!),INDIRECT(ADDRESS(INT((ROW(#REF!)-2)/31)*31+2,4))*#REF!,"")</definedName>
    <definedName name="SHARED_FORMULA_6_870_6_870_7" localSheetId="2">IF(ISNUMBER(#REF!),INDIRECT(ADDRESS(INT((ROW(#REF!)-2)/31)*31+2,4))*#REF!,"")</definedName>
    <definedName name="SHARED_FORMULA_6_870_6_870_7">IF(ISNUMBER(#REF!),INDIRECT(ADDRESS(INT((ROW(#REF!)-2)/31)*31+2,4))*#REF!,"")</definedName>
    <definedName name="SHARED_FORMULA_6_901_6_901_7" localSheetId="2">IF(ISNUMBER(#REF!),INDIRECT(ADDRESS(INT((ROW(#REF!)-2)/31)*31+2,4))*#REF!,"")</definedName>
    <definedName name="SHARED_FORMULA_6_901_6_901_7">IF(ISNUMBER(#REF!),INDIRECT(ADDRESS(INT((ROW(#REF!)-2)/31)*31+2,4))*#REF!,"")</definedName>
    <definedName name="SHARED_FORMULA_6_932_6_932_7" localSheetId="2">IF(ISNUMBER(#REF!),INDIRECT(ADDRESS(INT((ROW(#REF!)-2)/31)*31+2,4))*#REF!,"")</definedName>
    <definedName name="SHARED_FORMULA_6_932_6_932_7">IF(ISNUMBER(#REF!),INDIRECT(ADDRESS(INT((ROW(#REF!)-2)/31)*31+2,4))*#REF!,"")</definedName>
    <definedName name="SHARED_FORMULA_6_95_6_95_7" localSheetId="2">IF(ISNUMBER(#REF!),INDIRECT(ADDRESS(INT((ROW(#REF!)-2)/31)*31+2,4))*#REF!,"")</definedName>
    <definedName name="SHARED_FORMULA_6_95_6_95_7">IF(ISNUMBER(#REF!),INDIRECT(ADDRESS(INT((ROW(#REF!)-2)/31)*31+2,4))*#REF!,"")</definedName>
    <definedName name="SHARED_FORMULA_6_963_6_963_7" localSheetId="2">IF(ISNUMBER(#REF!),INDIRECT(ADDRESS(INT((ROW(#REF!)-2)/31)*31+2,4))*#REF!,"")</definedName>
    <definedName name="SHARED_FORMULA_6_963_6_963_7">IF(ISNUMBER(#REF!),INDIRECT(ADDRESS(INT((ROW(#REF!)-2)/31)*31+2,4))*#REF!,"")</definedName>
    <definedName name="SHARED_FORMULA_6_994_6_994_7" localSheetId="2">IF(ISNUMBER(#REF!),INDIRECT(ADDRESS(INT((ROW(#REF!)-2)/31)*31+2,4))*#REF!,"")</definedName>
    <definedName name="SHARED_FORMULA_6_994_6_994_7">IF(ISNUMBER(#REF!),INDIRECT(ADDRESS(INT((ROW(#REF!)-2)/31)*31+2,4))*#REF!,"")</definedName>
    <definedName name="SHARED_FORMULA_8_11_8_11_3" localSheetId="1">SUM(#REF!)</definedName>
    <definedName name="SHARED_FORMULA_8_11_8_11_3" localSheetId="2">SUM(#REF!)</definedName>
    <definedName name="SHARED_FORMULA_8_11_8_11_3">SUM(#REF!)</definedName>
    <definedName name="TANQUE">NA()</definedName>
    <definedName name="_xlnm.Print_Titles" localSheetId="1">'BDI - AC TCU 2.622-2013'!$1:$2</definedName>
    <definedName name="TRANSP">NA()</definedName>
    <definedName name="Verga">"$#REF!.$A$179"</definedName>
  </definedNames>
  <calcPr calcId="144525"/>
</workbook>
</file>

<file path=xl/calcChain.xml><?xml version="1.0" encoding="utf-8"?>
<calcChain xmlns="http://schemas.openxmlformats.org/spreadsheetml/2006/main">
  <c r="G40" i="12" l="1"/>
  <c r="I40" i="12" s="1"/>
  <c r="H40" i="12"/>
  <c r="H41" i="12" s="1"/>
  <c r="G36" i="12"/>
  <c r="I36" i="12" s="1"/>
  <c r="H36" i="12"/>
  <c r="H37" i="12" s="1"/>
  <c r="G22" i="12"/>
  <c r="I22" i="12" s="1"/>
  <c r="H22" i="12"/>
  <c r="I11" i="12" l="1"/>
  <c r="C47" i="17"/>
  <c r="C41" i="17"/>
  <c r="C33" i="17"/>
  <c r="C23" i="17"/>
  <c r="C46" i="17" s="1"/>
  <c r="C48" i="17" s="1"/>
  <c r="C50" i="17" s="1"/>
  <c r="BU311" i="16"/>
  <c r="BU310" i="16"/>
  <c r="BU309" i="16"/>
  <c r="CD308" i="16"/>
  <c r="CD309" i="16" s="1"/>
  <c r="CD310" i="16" s="1"/>
  <c r="CD311" i="16" s="1"/>
  <c r="CD312" i="16" s="1"/>
  <c r="BT308" i="16"/>
  <c r="BU308" i="16" s="1"/>
  <c r="CE307" i="16"/>
  <c r="CD307" i="16"/>
  <c r="BU307" i="16"/>
  <c r="BU306" i="16"/>
  <c r="BT306" i="16"/>
  <c r="CE300" i="16"/>
  <c r="CD300" i="16"/>
  <c r="CD301" i="16" s="1"/>
  <c r="CD302" i="16" s="1"/>
  <c r="CD303" i="16" s="1"/>
  <c r="CD304" i="16" s="1"/>
  <c r="CD305" i="16" s="1"/>
  <c r="CD296" i="16"/>
  <c r="CD297" i="16" s="1"/>
  <c r="CD298" i="16" s="1"/>
  <c r="CD299" i="16" s="1"/>
  <c r="CD295" i="16"/>
  <c r="CE294" i="16"/>
  <c r="CD294" i="16"/>
  <c r="CD288" i="16"/>
  <c r="CD289" i="16" s="1"/>
  <c r="CD290" i="16" s="1"/>
  <c r="CD291" i="16" s="1"/>
  <c r="CD292" i="16" s="1"/>
  <c r="CE287" i="16"/>
  <c r="CD287" i="16"/>
  <c r="CD280" i="16"/>
  <c r="CD281" i="16" s="1"/>
  <c r="CD282" i="16" s="1"/>
  <c r="CD283" i="16" s="1"/>
  <c r="CD284" i="16" s="1"/>
  <c r="CE279" i="16"/>
  <c r="CD279" i="16"/>
  <c r="CE271" i="16"/>
  <c r="CD271" i="16"/>
  <c r="CD272" i="16" s="1"/>
  <c r="CD273" i="16" s="1"/>
  <c r="CD274" i="16" s="1"/>
  <c r="CD275" i="16" s="1"/>
  <c r="CD276" i="16" s="1"/>
  <c r="BV262" i="16"/>
  <c r="BV261" i="16"/>
  <c r="BV260" i="16"/>
  <c r="BV259" i="16"/>
  <c r="BU295" i="16" s="1"/>
  <c r="BV258" i="16"/>
  <c r="BV257" i="16"/>
  <c r="K54" i="16"/>
  <c r="K45" i="16"/>
  <c r="I36" i="16"/>
  <c r="I35" i="16"/>
  <c r="I34" i="16"/>
  <c r="I33" i="16"/>
  <c r="I32" i="16"/>
  <c r="C21" i="16"/>
  <c r="CI267" i="16" s="1"/>
  <c r="K8" i="16"/>
  <c r="BU296" i="16" l="1"/>
  <c r="BX295" i="16"/>
  <c r="E50" i="16" s="1"/>
  <c r="B12" i="16"/>
  <c r="BV295" i="16"/>
  <c r="C50" i="16" s="1"/>
  <c r="BW295" i="16"/>
  <c r="D50" i="16" s="1"/>
  <c r="F23" i="16"/>
  <c r="CI266" i="16"/>
  <c r="F56" i="16" l="1"/>
  <c r="I56" i="16" s="1"/>
  <c r="E54" i="16" s="1"/>
  <c r="F38" i="16"/>
  <c r="I38" i="16" s="1"/>
  <c r="E45" i="16" s="1"/>
  <c r="B47" i="16" s="1"/>
  <c r="BX296" i="16"/>
  <c r="E32" i="16" s="1"/>
  <c r="BW296" i="16"/>
  <c r="D32" i="16" s="1"/>
  <c r="BU297" i="16"/>
  <c r="BV296" i="16"/>
  <c r="C32" i="16" s="1"/>
  <c r="BU298" i="16" l="1"/>
  <c r="BX297" i="16"/>
  <c r="E33" i="16" s="1"/>
  <c r="K33" i="16" s="1"/>
  <c r="BW297" i="16"/>
  <c r="D33" i="16" s="1"/>
  <c r="BV297" i="16"/>
  <c r="C33" i="16" s="1"/>
  <c r="K32" i="16"/>
  <c r="BV298" i="16" l="1"/>
  <c r="C34" i="16" s="1"/>
  <c r="BW298" i="16"/>
  <c r="D34" i="16" s="1"/>
  <c r="BX298" i="16"/>
  <c r="E34" i="16" s="1"/>
  <c r="K34" i="16" s="1"/>
  <c r="BU299" i="16"/>
  <c r="BX299" i="16" l="1"/>
  <c r="E35" i="16" s="1"/>
  <c r="BV299" i="16"/>
  <c r="C35" i="16" s="1"/>
  <c r="BW299" i="16"/>
  <c r="D35" i="16" s="1"/>
  <c r="BU300" i="16"/>
  <c r="BV300" i="16" l="1"/>
  <c r="C36" i="16" s="1"/>
  <c r="BX300" i="16"/>
  <c r="E36" i="16" s="1"/>
  <c r="K36" i="16" s="1"/>
  <c r="BW300" i="16"/>
  <c r="D36" i="16" s="1"/>
  <c r="K35" i="16"/>
  <c r="F121" i="13" l="1"/>
  <c r="F135" i="13" s="1"/>
  <c r="F148" i="13" s="1"/>
  <c r="F162" i="13" s="1"/>
  <c r="F68" i="13"/>
  <c r="F95" i="13" s="1"/>
  <c r="F120" i="13" s="1"/>
  <c r="F147" i="13" s="1"/>
  <c r="F29" i="13"/>
  <c r="F40" i="13" s="1"/>
  <c r="F55" i="13" s="1"/>
  <c r="F69" i="13" s="1"/>
  <c r="F83" i="13" s="1"/>
  <c r="F96" i="13" s="1"/>
  <c r="I7" i="12" l="1"/>
  <c r="C7" i="12"/>
  <c r="G54" i="13" l="1"/>
  <c r="G55" i="13"/>
  <c r="G50" i="13"/>
  <c r="G40" i="13"/>
  <c r="G56" i="13" l="1"/>
  <c r="G95" i="13" l="1"/>
  <c r="G79" i="13"/>
  <c r="G78" i="13"/>
  <c r="G162" i="13" l="1"/>
  <c r="G163" i="13" s="1"/>
  <c r="G159" i="13"/>
  <c r="G158" i="13"/>
  <c r="G157" i="13"/>
  <c r="G148" i="13"/>
  <c r="G147" i="13"/>
  <c r="G135" i="13"/>
  <c r="G136" i="13" s="1"/>
  <c r="G132" i="13"/>
  <c r="G131" i="13"/>
  <c r="G130" i="13"/>
  <c r="G121" i="13"/>
  <c r="G120" i="13"/>
  <c r="G108" i="13"/>
  <c r="G109" i="13" s="1"/>
  <c r="G105" i="13"/>
  <c r="G104" i="13"/>
  <c r="G96" i="13"/>
  <c r="G83" i="13"/>
  <c r="G84" i="13" s="1"/>
  <c r="G80" i="13"/>
  <c r="G81" i="13" s="1"/>
  <c r="G69" i="13"/>
  <c r="G68" i="13"/>
  <c r="G65" i="13"/>
  <c r="G70" i="13" l="1"/>
  <c r="G85" i="13"/>
  <c r="G73" i="13" s="1"/>
  <c r="G149" i="13"/>
  <c r="G122" i="13"/>
  <c r="G160" i="13"/>
  <c r="G164" i="13" s="1"/>
  <c r="G152" i="13" s="1"/>
  <c r="F144" i="13" s="1"/>
  <c r="G144" i="13" s="1"/>
  <c r="G145" i="13" s="1"/>
  <c r="G97" i="13"/>
  <c r="G133" i="13"/>
  <c r="G125" i="13" s="1"/>
  <c r="F117" i="13" s="1"/>
  <c r="G117" i="13" s="1"/>
  <c r="G118" i="13" s="1"/>
  <c r="G106" i="13"/>
  <c r="G41" i="13"/>
  <c r="G42" i="13" s="1"/>
  <c r="G35" i="13" s="1"/>
  <c r="F24" i="12" s="1"/>
  <c r="G29" i="13"/>
  <c r="G31" i="13" s="1"/>
  <c r="G32" i="13" s="1"/>
  <c r="G22" i="13" s="1"/>
  <c r="F23" i="12" s="1"/>
  <c r="G17" i="13"/>
  <c r="G18" i="13" s="1"/>
  <c r="G19" i="13" s="1"/>
  <c r="G10" i="13" s="1"/>
  <c r="F19" i="12" s="1"/>
  <c r="G24" i="12" l="1"/>
  <c r="I24" i="12" s="1"/>
  <c r="H24" i="12"/>
  <c r="G19" i="12"/>
  <c r="I19" i="12" s="1"/>
  <c r="H19" i="12"/>
  <c r="H20" i="12" s="1"/>
  <c r="H23" i="12"/>
  <c r="G23" i="12"/>
  <c r="I23" i="12" s="1"/>
  <c r="F64" i="13"/>
  <c r="F49" i="13"/>
  <c r="G49" i="13" s="1"/>
  <c r="G52" i="13" s="1"/>
  <c r="G57" i="13" s="1"/>
  <c r="G44" i="13" s="1"/>
  <c r="F25" i="12" s="1"/>
  <c r="G64" i="13"/>
  <c r="G66" i="13" s="1"/>
  <c r="G71" i="13" s="1"/>
  <c r="G59" i="13" s="1"/>
  <c r="F28" i="12" s="1"/>
  <c r="G110" i="13"/>
  <c r="G99" i="13" s="1"/>
  <c r="F92" i="13" s="1"/>
  <c r="G92" i="13" s="1"/>
  <c r="G93" i="13" s="1"/>
  <c r="G98" i="13" s="1"/>
  <c r="G87" i="13" s="1"/>
  <c r="F31" i="12" s="1"/>
  <c r="G150" i="13"/>
  <c r="G139" i="13" s="1"/>
  <c r="F33" i="12" s="1"/>
  <c r="G137" i="13"/>
  <c r="G123" i="13"/>
  <c r="G112" i="13"/>
  <c r="F32" i="12" s="1"/>
  <c r="H33" i="12" l="1"/>
  <c r="G33" i="12"/>
  <c r="I33" i="12" s="1"/>
  <c r="H32" i="12"/>
  <c r="G32" i="12"/>
  <c r="I32" i="12" s="1"/>
  <c r="H25" i="12"/>
  <c r="H26" i="12" s="1"/>
  <c r="G25" i="12"/>
  <c r="I25" i="12" s="1"/>
  <c r="H28" i="12"/>
  <c r="H29" i="12" s="1"/>
  <c r="G28" i="12"/>
  <c r="I28" i="12" s="1"/>
  <c r="H31" i="12"/>
  <c r="H34" i="12" s="1"/>
  <c r="G31" i="12"/>
  <c r="I31" i="12" s="1"/>
  <c r="E36" i="12"/>
  <c r="E33" i="12"/>
  <c r="E32" i="12"/>
  <c r="E31" i="12"/>
  <c r="E28" i="12"/>
  <c r="E25" i="12"/>
  <c r="E24" i="12"/>
  <c r="H44" i="12" l="1"/>
  <c r="H47" i="12" s="1"/>
  <c r="E23" i="12"/>
  <c r="E22" i="12"/>
  <c r="E19" i="12"/>
  <c r="I34" i="12" l="1"/>
  <c r="E46" i="12" l="1"/>
  <c r="I20" i="12"/>
  <c r="I29" i="12" l="1"/>
  <c r="I41" i="12" l="1"/>
  <c r="I37" i="12"/>
  <c r="I26" i="12"/>
  <c r="I45" i="12" l="1"/>
  <c r="I46" i="12" s="1"/>
  <c r="I48" i="12" l="1"/>
</calcChain>
</file>

<file path=xl/sharedStrings.xml><?xml version="1.0" encoding="utf-8"?>
<sst xmlns="http://schemas.openxmlformats.org/spreadsheetml/2006/main" count="500" uniqueCount="229">
  <si>
    <t>ESTADO:</t>
  </si>
  <si>
    <t>OBRA:</t>
  </si>
  <si>
    <t>DATA:</t>
  </si>
  <si>
    <t>ITEM</t>
  </si>
  <si>
    <t>DESCRIÇÃO</t>
  </si>
  <si>
    <t>ENC. SOCIAIS (%):</t>
  </si>
  <si>
    <t>BDI (%):</t>
  </si>
  <si>
    <t>UNID.</t>
  </si>
  <si>
    <t>QUANT.</t>
  </si>
  <si>
    <t>PREÇO</t>
  </si>
  <si>
    <t>1.0</t>
  </si>
  <si>
    <t>1.1</t>
  </si>
  <si>
    <t>1.2</t>
  </si>
  <si>
    <t>1.3</t>
  </si>
  <si>
    <t>1.4</t>
  </si>
  <si>
    <t>M</t>
  </si>
  <si>
    <t>Lucro</t>
  </si>
  <si>
    <t>1.3.1</t>
  </si>
  <si>
    <t>PIS</t>
  </si>
  <si>
    <t>BDI</t>
  </si>
  <si>
    <t>PLANILHA DE ENCARGOS SOCIAIS</t>
  </si>
  <si>
    <t>TAXAS DE LEIS SOCIAIS E RISCOS DO TRABALHO (%)</t>
  </si>
  <si>
    <t>GRUPO I (A) - ENCARGOS SOCIAIS BÁSICOS</t>
  </si>
  <si>
    <t>DESCRIÇÃO DAS DESPESAS</t>
  </si>
  <si>
    <t>%</t>
  </si>
  <si>
    <t>Previdência Social</t>
  </si>
  <si>
    <t>Fundo de Garantia por Tempo de Serviço</t>
  </si>
  <si>
    <t>Salário-Educação</t>
  </si>
  <si>
    <t>Serviço Social da Indústria (Sesi)</t>
  </si>
  <si>
    <t>Serviço Nacional de Aprendizagem Industrial (Senai)</t>
  </si>
  <si>
    <t>Serviço de Apoio a Pequena e Média Empresa (Sebrae)</t>
  </si>
  <si>
    <t>Instituto Nacional de Colonização e Reforma Agrária (Incra)</t>
  </si>
  <si>
    <t>Seguro contra os acidentes de trabalho (INSS)</t>
  </si>
  <si>
    <t>SUB-TOTAL ......................................</t>
  </si>
  <si>
    <t>GRUPO II (B) - ENCARGOS SOCIAIS QUE RECEBEM AS INCIDÊNCIAS DE A</t>
  </si>
  <si>
    <t>Repouso semanal e feriados</t>
  </si>
  <si>
    <t>Auxílio-enfermidade (*)</t>
  </si>
  <si>
    <t>Licença-paternidade (*)</t>
  </si>
  <si>
    <t>13.º Salário</t>
  </si>
  <si>
    <t>GRUPO III (C) - ENCARGOS SOCIAIS QUE NÃO RECEBEM AS INCIDÊNCIAS GLOBAIS DE A</t>
  </si>
  <si>
    <t>Depósito por despedida injusta 40% sobre [A2 + (A2 x B)]</t>
  </si>
  <si>
    <t>Férias (indenizadas)</t>
  </si>
  <si>
    <t>Aviso-prévio (indenizado) (*)</t>
  </si>
  <si>
    <t>GRUPO IV (D) - TAXAS DAS REINCIDÊNCIAS</t>
  </si>
  <si>
    <t>Reincidência de A sobre B</t>
  </si>
  <si>
    <t>Reincidência de A 2 sobre C 3</t>
  </si>
  <si>
    <t>TOTAL GERAL DOS ENCARGOS SOCIAIS ......................................</t>
  </si>
  <si>
    <t>(*) adotado</t>
  </si>
  <si>
    <r>
      <t>NOTA:</t>
    </r>
    <r>
      <rPr>
        <sz val="8"/>
        <rFont val="Arial"/>
        <family val="2"/>
      </rPr>
      <t>Nas cidades onde não existe ambulatório Seconci, exclue-se o item A 9</t>
    </r>
  </si>
  <si>
    <t>M²</t>
  </si>
  <si>
    <t>M³</t>
  </si>
  <si>
    <t>SERVIÇOS PRELIMINARES</t>
  </si>
  <si>
    <t>FUNDAÇÃO</t>
  </si>
  <si>
    <t>ALVENARIAS DE VEDAÇÃO</t>
  </si>
  <si>
    <t>REVESTIMENTOS DE PAREDES</t>
  </si>
  <si>
    <t>PINTURAS</t>
  </si>
  <si>
    <t>INSTALAÇÕES</t>
  </si>
  <si>
    <t>HIDRÁULICAS</t>
  </si>
  <si>
    <t>RESERVATÓRIO DE ÁGUA</t>
  </si>
  <si>
    <t>Preencher as células em amarelo</t>
  </si>
  <si>
    <t>PLANILHA ORÇAMENTÁRIA</t>
  </si>
  <si>
    <t>MELHORIAS SANITÁRIAS DOMICILIARES - RESERVATÓRIO ELEVADO</t>
  </si>
  <si>
    <t xml:space="preserve">Quantidade </t>
  </si>
  <si>
    <t>Favor preencher os campos em amarelo, os quantitativos e o preço unitário</t>
  </si>
  <si>
    <t>1.1.1</t>
  </si>
  <si>
    <t>1.2.1</t>
  </si>
  <si>
    <t>1.2.2</t>
  </si>
  <si>
    <t>1.2.3</t>
  </si>
  <si>
    <t>1.2.4</t>
  </si>
  <si>
    <t>1.4.1</t>
  </si>
  <si>
    <t>1.4.2</t>
  </si>
  <si>
    <t>1.5</t>
  </si>
  <si>
    <t>1.5.1</t>
  </si>
  <si>
    <t>1.6</t>
  </si>
  <si>
    <t>1.6.1</t>
  </si>
  <si>
    <t>1.6.1.1</t>
  </si>
  <si>
    <t>Pintura das paredes com tinta PVA em duas demãos</t>
  </si>
  <si>
    <t>1.4.3</t>
  </si>
  <si>
    <r>
      <t>MUNICÍPIO</t>
    </r>
    <r>
      <rPr>
        <sz val="10"/>
        <rFont val="Calibri"/>
        <family val="2"/>
        <scheme val="minor"/>
      </rPr>
      <t>:</t>
    </r>
  </si>
  <si>
    <r>
      <t xml:space="preserve">Cod. Sinapi ou </t>
    </r>
    <r>
      <rPr>
        <b/>
        <sz val="10"/>
        <color rgb="FFFF0000"/>
        <rFont val="Calibri"/>
        <family val="2"/>
        <scheme val="minor"/>
      </rPr>
      <t>composição de custo</t>
    </r>
  </si>
  <si>
    <t>Escavação manual de valas em terra compacta, prof. até 1 metro</t>
  </si>
  <si>
    <t xml:space="preserve">Tubo pvc soldavel agua fria DN 25mm, inclusive conexoes - fornecimento 
e instalacao
</t>
  </si>
  <si>
    <t>COMPOSIÇÕES DE PREÇOS UNITÁRIOS</t>
  </si>
  <si>
    <t>Município</t>
  </si>
  <si>
    <t>UF</t>
  </si>
  <si>
    <t>Data:</t>
  </si>
  <si>
    <t>Item</t>
  </si>
  <si>
    <t>Descrição</t>
  </si>
  <si>
    <t>Unid</t>
  </si>
  <si>
    <t>Quant.</t>
  </si>
  <si>
    <t>Unitário</t>
  </si>
  <si>
    <t>Total</t>
  </si>
  <si>
    <t>MO</t>
  </si>
  <si>
    <t>MAT</t>
  </si>
  <si>
    <t>Raspagem e limpeza do terreno  e locação simples de construção sem gabarito de madeira</t>
  </si>
  <si>
    <t>Encargos</t>
  </si>
  <si>
    <t>Materiais</t>
  </si>
  <si>
    <t>Sub-total dos materiais</t>
  </si>
  <si>
    <t>Mão de obra</t>
  </si>
  <si>
    <t>SERVENTE</t>
  </si>
  <si>
    <t>H</t>
  </si>
  <si>
    <t>Sub-total da mão de obra sem encargos sociais</t>
  </si>
  <si>
    <t>Custo Total</t>
  </si>
  <si>
    <t>Apiloamento de fundo de valas</t>
  </si>
  <si>
    <t>Apiloamento de fundo de valas com maço de 30 kg</t>
  </si>
  <si>
    <t/>
  </si>
  <si>
    <t>PEDREIRO</t>
  </si>
  <si>
    <t>CIMENTO PORTLAND COMUM CP I- 32</t>
  </si>
  <si>
    <t>KG</t>
  </si>
  <si>
    <t>AREIA MEDIA - POSTO JAZIDA / FORNECEDOR (SEM FRETE)</t>
  </si>
  <si>
    <t>M3</t>
  </si>
  <si>
    <t>Alvenaria de elevação com blocos cerâmicos furados, esp = 9 cm</t>
  </si>
  <si>
    <t>Alvenaria de elevação com blocos cerâmicos furados, dimensões 9x19x19 cm, assentados com argamassa, espessura das juntas 12 mm, espessura da parede sem revestimento: 9 cm.</t>
  </si>
  <si>
    <t>Preparo de argamassa de cimento , cal e areia, traço 1:2:9</t>
  </si>
  <si>
    <t>TIJOLO CERAMICO FURADO 6 FUROS 9 X 9 X 19CM</t>
  </si>
  <si>
    <t>UN</t>
  </si>
  <si>
    <t>Preparo de argamassa mista de cimento, cal hidratada e areia sem peneirar, no traço 1:2:9</t>
  </si>
  <si>
    <t>CAL HIDRATADA, DE 1A. QUALIDADE, PARA ARGAMASSA</t>
  </si>
  <si>
    <t>Chapisco</t>
  </si>
  <si>
    <t>Chapisco sobre superfícies verticais empregando argamassa de cimento e areia média ou grossa sem peneirar no traço de 1:3, espessura de 3 mm.</t>
  </si>
  <si>
    <t>Preparo de argamassa cimento e areia 1:3</t>
  </si>
  <si>
    <t xml:space="preserve">Preparo de argamassa cimento e areia sem peneirar, no traço de 1:3 </t>
  </si>
  <si>
    <t>Reboco com acabamento liso</t>
  </si>
  <si>
    <t>Reboco para paredes internas com acabamento liso, lustrado e cilindrado, empregando argamassa de cimento e areia média ou fina, no traço 1:1,5, com aditivo impermeabilizante, espessura 3 mm</t>
  </si>
  <si>
    <t>Preparo de argamassa de cimento e areia fina, traço 1:1,5</t>
  </si>
  <si>
    <t>Preparo de argamassa de cimento e areia média ou fina, seca e peneirada, no traço de 1:1,5, com aditivo impermeabilizante</t>
  </si>
  <si>
    <t>IMPERMEABILIZANTE P/ CONCRETO E ARGAMASSA TP VEDACIT OTTO BAUMGART OU MARCA EQUIVALENTE</t>
  </si>
  <si>
    <t>Reaterro de valas</t>
  </si>
  <si>
    <t>Emboço</t>
  </si>
  <si>
    <t>Emboço para paredes internas ou externas, empregando argamassa mista de cimento, cal hidratada e areia média ou grossa sem peneirar, no traço 1:2:11, espessura 10 mm.</t>
  </si>
  <si>
    <t>Preparo de argamassa de cimento , cal e areia, traço 1:2:11</t>
  </si>
  <si>
    <t>Preparo de argamassa mista de cimento, cal hidratada e areia sem peneirar, no traço 1:2:11</t>
  </si>
  <si>
    <t>B.D.I. :</t>
  </si>
  <si>
    <t>TOTAL DOS MATERIAIS / SERVIÇOS SEM B.D.I.</t>
  </si>
  <si>
    <t>Alvenaria de elevação com tijolos comuns, esp.=20cm</t>
  </si>
  <si>
    <t>Alvenaria de elevação com tijolos cerâmicos maciços, dimensões 4,5x10x20 cm, assentados com argamassa, espessura das juntas 12 mm, espessura da parede sem revestimento: 20cm.</t>
  </si>
  <si>
    <t>Sub-total da mão de obra com encargos sociais</t>
  </si>
  <si>
    <t>TIJOLO CERAMICO MACICO 5 X 10 X 20CM</t>
  </si>
  <si>
    <t>MIL</t>
  </si>
  <si>
    <t>Caso não sejam utilizados os preços de insumos do SINAPI, incluir no preço unitário da mão de obra com o percentual de encargos sociais adotado.</t>
  </si>
  <si>
    <t>JAPORÃ</t>
  </si>
  <si>
    <t>MS</t>
  </si>
  <si>
    <r>
      <t xml:space="preserve">VERIFICAÇÃO DO BDI - ACÓRDÃO 2.622/2013      </t>
    </r>
    <r>
      <rPr>
        <b/>
        <sz val="10"/>
        <rFont val="Arial"/>
        <family val="2"/>
      </rPr>
      <t xml:space="preserve"> Rev 02</t>
    </r>
  </si>
  <si>
    <t>DADOS INICIAIS</t>
  </si>
  <si>
    <t>TIPO DE OBRA:</t>
  </si>
  <si>
    <t>Construção de edificios</t>
  </si>
  <si>
    <t>ENQUADRAMENTO NA DESONERAÇÃO CONFORME LEI N° 12.844/2013:*</t>
  </si>
  <si>
    <t>NÃO</t>
  </si>
  <si>
    <t>*Uso de encargos sociais desonerados na elaboração do orçamento</t>
  </si>
  <si>
    <t>ENQUADRAM-SE NO TIPO SELECIONADO:</t>
  </si>
  <si>
    <t>CÁLCULO DOS IMPOSTOS</t>
  </si>
  <si>
    <t xml:space="preserve">TRIBUTOS (impostos COFINS 3%, e PIS 0,65%) </t>
  </si>
  <si>
    <t>ISS BRUTO % (LEI MUNICIPAL):</t>
  </si>
  <si>
    <t>% INCIDÊNCIA (M.OBRA)*</t>
  </si>
  <si>
    <t>,</t>
  </si>
  <si>
    <t>ISS LÍQUIDO</t>
  </si>
  <si>
    <t>TOTAL IMPOSTOS</t>
  </si>
  <si>
    <t>*Incidência do total do contrato que representa mão de obra para compor a base de cálculo conf. legislação municipal.</t>
  </si>
  <si>
    <t>VERFICAÇÃO E CÁLCULO DO BDI</t>
  </si>
  <si>
    <t>ITEM COMPONENTE</t>
  </si>
  <si>
    <t>1º QUARTIL</t>
  </si>
  <si>
    <t>MÉDIO</t>
  </si>
  <si>
    <t>3º QUARTIL</t>
  </si>
  <si>
    <t>Adotado</t>
  </si>
  <si>
    <t>Cálculo arredondado</t>
  </si>
  <si>
    <t>Administração Central</t>
  </si>
  <si>
    <t>Seguro e Garantia</t>
  </si>
  <si>
    <t>Risco</t>
  </si>
  <si>
    <t>Despesas Financeiras</t>
  </si>
  <si>
    <t>Impostos</t>
  </si>
  <si>
    <t>BDI CALCULADO</t>
  </si>
  <si>
    <t>LIMITES DO BDI</t>
  </si>
  <si>
    <t>CORREÇÃO DA DESONERAÇÃO</t>
  </si>
  <si>
    <t>BDI CALCULADO C/ DESONERAÇÃO:</t>
  </si>
  <si>
    <t>Contribuição Previdenciária sobre a Receita Bruta (CPRB)</t>
  </si>
  <si>
    <t>BANCO DE DADOS</t>
  </si>
  <si>
    <t>TIPO DE OBRA</t>
  </si>
  <si>
    <t>CÓDIGO</t>
  </si>
  <si>
    <t>ENQUARAMENTO</t>
  </si>
  <si>
    <t>A construção e reforma de: edifícios, unidades habitacionais, escolas, hospitais, hotéis, restaurantes, armazéns e depósitos, edifícios para uso agropecuário, estações para trens e metropolitanos, estádios esportivos e quadras cobertas, instalações para embarque e desembarque de passageiros (em aeroportos, rodoviárias, portos, etc.), penitenciárias e presídios, a construção de edifícios industriais (fábricas, oficinas, galpões industriais, etc.), conforme classificação 4120-4 do CNAE 2.0. Também enquadram-se pórticos, mirantes e outros edifícios de finalidade turística.</t>
  </si>
  <si>
    <t>Construção de rodovias e ferrovias</t>
  </si>
  <si>
    <t>A construção e recuperação de: auto-estradas, rodovias e outras vias não-urbanas para passagem de veículos, vias férreas de superfície ou subterrâneas (inclusive para metropolitanos), pistas de aeroportos. Esta classe compreende também: a pavimentação de auto-estradas, rodovias e outras vias não-urbanas; construção de pontes, viadutos e túneis; a instalação de barreiras acústicas; a construção de praças de pedágio; a sinalização com pintura em rodovias e aeroportos; a instalação de placas de sinalização de tráfego e semelhantes, conforme classificação 4211-1 do CNAE 2.0. Também enquadram-se a construção, pavimentação e sinalização de vias urbanas, ruas e locais para estacionamento de veículos; a construção de praças e calçadas para pedestres; elevados, passarelas e ciclovias; metrô e VLT.</t>
  </si>
  <si>
    <t>Construção de Redes de Abastecimento de Água, Coleta de Esgoto e Construções Correlatas</t>
  </si>
  <si>
    <t>A construção de sistemas para o abastecimento de água tratada: reservatórios de distribuição, estações elevatórias de bombeamento, linhas principais de adução de longa e média distância e redes de distribuição de água; a construção de redes de coleta de esgoto, inclusive de interceptores, estações de tratamento de esgoto (ETE), estações de bombeamento de esgoto (EBE); a construção de galerias pluviais (obras de micro e macro drenagem). Esta classe compreende também: as obras de irrigação (canais); a manutenção de redes de abastecimento de água tratada; a manutenção de redes de coleta e de sistemas de tratamento de esgoto, conforme classificação 4222-7 do CNAE 2.0. Enquadra-se ainda a construção de estações de tratamento de água (ETA).</t>
  </si>
  <si>
    <t>Construção e Manutenção de Estações e Redes de Distribuição de Energia Elétrica</t>
  </si>
  <si>
    <t>A construção de usinas, estações e subestações hidrelétricas, eólicas, nucleares, termoelétricas; a construção de redes de transmissão e distribuição de energia elétrica, inclusive o serviço de eletrificação rural. Esta subclasse compreende também: a construção de redes de eletrificação para ferrovias e metropolitano, conforme classificação 4221-9/02 do CNAE 2.0. Compreende ainda: a manutenção de redes de distribuição de energia elétrica, quando executada por empresa não-produtora ou distribuidora de energia elétrica, conforme classificação 4221-9/03 do CNAE 2.0. Enquadram-se também obras de iluminação pública e a construção de barragens e represas para geração de energia elétrica.</t>
  </si>
  <si>
    <t>Portuárias, Marítimas e Fluviais</t>
  </si>
  <si>
    <t xml:space="preserve">As obras marítimas e fluviais, tais como, construção de instalações portuárias; construção de portos e marinas; construção de eclusas e canais de navegação (vias navegáveis); enrocamentos; obras de dragagem; aterro hidráulico; barragens, represas e diques, exceto para energia elétrica; a construção de emissários submarinos; a instalação de cabos submarinos, conforme classificação 4291-0 do CNAE 2.0. Enquadram-se também a construção de piers e outras obras com influência direta de cursos d’água. </t>
  </si>
  <si>
    <t>Fornecimento de Materiais e Equipamentos</t>
  </si>
  <si>
    <t xml:space="preserve">O fornecimento de materiais e equipamentos relevantes de natureza específica, como é o caso de: materiais betuminosos para obras rodoviárias,tubos de ferro fundido ou PVC para obras de abastecimento de água,elevadores e escadas rolantes para obras aeroportuárias.
Os materiais e equipamentos devem compor itens próprios na planilha orçamentária, apartados de sua instalação, assentamento ou produção, p. ex., conjunto motor-bomba, tubulação de ferro fundido e material betuminoso, respectivamente.
A adoção de taxa de BDI reduzida somente se justifica no caso de ficarem satisfeitas cumulativamente as seguintes condições: fornecimento de materiais e equipamentos que possam ser contratados diretamente do fabricante ou de fornecedor com especialidade própria e diversa da contratada principal;que se constitua mera intermediação entre a construtora e o fabricante; que a intermediação para fornecimento de equipamentos seja atividade residual da construtora.
</t>
  </si>
  <si>
    <t>CONFINS</t>
  </si>
  <si>
    <t>BASE DE CÁLCULO</t>
  </si>
  <si>
    <t>LUCRO PRESUMIDO</t>
  </si>
  <si>
    <t>RECEITA BRUTA (VALOR DA NOTA)</t>
  </si>
  <si>
    <t>VALOR DA NOTA - RECUPERAÇÃO DE CRÉDITO (AQUISIÇÃO DE INSUMOS)</t>
  </si>
  <si>
    <t>Código da pesquisa</t>
  </si>
  <si>
    <t>1º Quartil</t>
  </si>
  <si>
    <t>Médio</t>
  </si>
  <si>
    <t>3º Quartil</t>
  </si>
  <si>
    <t>1 Quartil</t>
  </si>
  <si>
    <t>3 Quartil</t>
  </si>
  <si>
    <t>MELHORIAS SANITÁRIAS DOMICILIARES</t>
  </si>
  <si>
    <t>Dias de chuva/faltas justificadas/acidentes de trabalho/greves/falta ou atraso na entrega de materiais ou serviços na obra/outras dificuldades (*)</t>
  </si>
  <si>
    <t>UNIT. SEM BDI</t>
  </si>
  <si>
    <t>UNIT. COM BDI</t>
  </si>
  <si>
    <t>TOTAL SEM BDI</t>
  </si>
  <si>
    <t>TOTAL  COM BDI</t>
  </si>
  <si>
    <t>Seconci</t>
  </si>
  <si>
    <t>Raspagem e limpeza do terreno e Locação simples de construção sem gabarito de madeira</t>
  </si>
  <si>
    <t>Regularização do fundo das valas</t>
  </si>
  <si>
    <t>Reaterro manual das valas de fundação</t>
  </si>
  <si>
    <t>Alvenaria de fundação com tijolos comuns, espessura = 30 cm</t>
  </si>
  <si>
    <t xml:space="preserve">Alvenaria de vedação para as paredes do abrigo, com blocos cerâmicos 10x20x20, assentados com argamassa de cimento, cal e areia no traço de 1:2:9, espessura das juntas = 12 mm, espessura da parede sem revestimento = 9 cm. </t>
  </si>
  <si>
    <t>Chapisco sobre paredes internas e externas empregando argamassa de cimento e areia média sem peneirar no traço de 1:3, espessura = 3 mm.</t>
  </si>
  <si>
    <t xml:space="preserve">Emboço para as paredes internas e externas empregando argamassa mista de cimento, cal e areia média sem peneirar, no traço de 1:2:11, espessura = 1 cm. </t>
  </si>
  <si>
    <t>Reboco das paredes internas do abrigo, empregando argamassa de cimento e areia fina, no traço de 1:5, com aditivo impermeabilizante, espessura = 5 mm.</t>
  </si>
  <si>
    <t>TOTAL DO ITEM SERVIÇOS PRELIMINARES</t>
  </si>
  <si>
    <t>TOTAL DO ITEM FUNDACÃO</t>
  </si>
  <si>
    <t>TOTAL DO ITEM ALVENARIAS DE VEDAÇÃO</t>
  </si>
  <si>
    <t xml:space="preserve">TOTAL DO ITEM REVESTIMENTOS DE PAREDES </t>
  </si>
  <si>
    <t>TOTAL DO ITEM PINTURAS</t>
  </si>
  <si>
    <t>TOTAL DO ITEM INSTALAÇÕES HIDRÁULICAS</t>
  </si>
  <si>
    <t>TOTAL DOS MATERIAIS / SERVIÇOS COM B.D.I.</t>
  </si>
  <si>
    <t>VALOR GLOBAL DO RESERVATÓRIO DE ÁGUA SEM B.D.I</t>
  </si>
  <si>
    <t>VALOR GLOBAL DO RESERVATÓRIO DE ÁGUA COM B.D.I</t>
  </si>
  <si>
    <t>VICENTE DOMINGOS VINUTO</t>
  </si>
  <si>
    <t>Eng. Civil - Responsável Técnico</t>
  </si>
  <si>
    <t>CREA MS 35447 D VISTO MS 4.147</t>
  </si>
  <si>
    <t>SINAPI:</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</si>
</sst>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 #,##0.00_-;_-* &quot;-&quot;??_-;_-@_-"/>
    <numFmt numFmtId="164" formatCode="#,##0\ ;&quot; (&quot;#,##0\);&quot; - &quot;;@\ "/>
    <numFmt numFmtId="165" formatCode="&quot; Cr$&quot;#,##0\ ;&quot; Cr$(&quot;#,##0\);&quot; Cr$- &quot;;@\ "/>
    <numFmt numFmtId="166" formatCode="&quot; R$ &quot;#,##0.00\ ;&quot; R$ (&quot;#,##0.00\);&quot; R$ -&quot;#\ ;@\ "/>
    <numFmt numFmtId="167" formatCode="#,##0.00\ ;[Red]&quot; (&quot;#,##0.00\);&quot; -&quot;#\ ;[Blue]@\ "/>
    <numFmt numFmtId="168" formatCode="#,##0.00\ ;&quot; (&quot;#,##0.00\);&quot; -&quot;#\ ;@\ "/>
    <numFmt numFmtId="169" formatCode="&quot;EQ&quot;0"/>
    <numFmt numFmtId="170" formatCode="dd\-mmm\-yy"/>
    <numFmt numFmtId="171" formatCode="0.000"/>
    <numFmt numFmtId="172" formatCode="#,##0.00000"/>
    <numFmt numFmtId="173" formatCode="dd/mm/yy;@"/>
    <numFmt numFmtId="174" formatCode="0.0"/>
    <numFmt numFmtId="175" formatCode="#,##0.00_ ;\-#,##0.00\ "/>
    <numFmt numFmtId="176" formatCode="0.000%"/>
    <numFmt numFmtId="177" formatCode="0.0%"/>
  </numFmts>
  <fonts count="57" x14ac:knownFonts="1">
    <font>
      <sz val="10"/>
      <color indexed="8"/>
      <name val="MS Sans Serif"/>
      <family val="2"/>
    </font>
    <font>
      <b/>
      <sz val="11"/>
      <color indexed="19"/>
      <name val="Calibri"/>
      <family val="2"/>
    </font>
    <font>
      <b/>
      <sz val="10"/>
      <color indexed="8"/>
      <name val="MS Sans Serif"/>
      <family val="2"/>
    </font>
    <font>
      <sz val="11"/>
      <color indexed="62"/>
      <name val="Calibri"/>
      <family val="2"/>
    </font>
    <font>
      <b/>
      <sz val="10"/>
      <name val="Arial"/>
      <family val="2"/>
    </font>
    <font>
      <sz val="10"/>
      <name val="Courier New"/>
      <family val="3"/>
    </font>
    <font>
      <sz val="10"/>
      <color indexed="8"/>
      <name val="Arial"/>
      <family val="2"/>
    </font>
    <font>
      <sz val="10"/>
      <name val="Arial"/>
      <family val="2"/>
    </font>
    <font>
      <sz val="11"/>
      <color indexed="8"/>
      <name val="Calibri"/>
      <family val="2"/>
    </font>
    <font>
      <sz val="12"/>
      <name val="Times New Roman"/>
      <family val="1"/>
    </font>
    <font>
      <i/>
      <sz val="11"/>
      <color indexed="23"/>
      <name val="Calibri"/>
      <family val="2"/>
    </font>
    <font>
      <b/>
      <sz val="11"/>
      <color indexed="8"/>
      <name val="Calibri"/>
      <family val="2"/>
    </font>
    <font>
      <b/>
      <sz val="18"/>
      <color indexed="21"/>
      <name val="Cambria"/>
      <family val="2"/>
    </font>
    <font>
      <b/>
      <sz val="15"/>
      <color indexed="21"/>
      <name val="Calibri"/>
      <family val="2"/>
    </font>
    <font>
      <b/>
      <sz val="15"/>
      <color indexed="62"/>
      <name val="Calibri"/>
      <family val="2"/>
    </font>
    <font>
      <b/>
      <sz val="18"/>
      <color indexed="48"/>
      <name val="Cambria"/>
      <family val="2"/>
    </font>
    <font>
      <b/>
      <sz val="13"/>
      <color indexed="48"/>
      <name val="Calibri"/>
      <family val="2"/>
    </font>
    <font>
      <b/>
      <sz val="11"/>
      <color indexed="48"/>
      <name val="Calibri"/>
      <family val="2"/>
    </font>
    <font>
      <sz val="8"/>
      <name val="Arial"/>
      <family val="2"/>
    </font>
    <font>
      <b/>
      <sz val="8"/>
      <name val="Arial"/>
      <family val="2"/>
    </font>
    <font>
      <sz val="10"/>
      <color indexed="8"/>
      <name val="MS Sans Serif"/>
      <family val="2"/>
    </font>
    <font>
      <b/>
      <sz val="10"/>
      <color rgb="FFFF0000"/>
      <name val="MS Sans Serif"/>
      <family val="2"/>
    </font>
    <font>
      <b/>
      <sz val="11"/>
      <name val="Calibri"/>
      <family val="2"/>
      <scheme val="minor"/>
    </font>
    <font>
      <b/>
      <sz val="11"/>
      <color rgb="FFFF0000"/>
      <name val="Calibri"/>
      <family val="2"/>
      <scheme val="minor"/>
    </font>
    <font>
      <sz val="10"/>
      <color indexed="8"/>
      <name val="Calibri"/>
      <family val="2"/>
      <scheme val="minor"/>
    </font>
    <font>
      <b/>
      <sz val="10"/>
      <color rgb="FFFF0000"/>
      <name val="Calibri"/>
      <family val="2"/>
      <scheme val="minor"/>
    </font>
    <font>
      <b/>
      <sz val="10"/>
      <name val="Calibri"/>
      <family val="2"/>
      <scheme val="minor"/>
    </font>
    <font>
      <sz val="10"/>
      <name val="Calibri"/>
      <family val="2"/>
      <scheme val="minor"/>
    </font>
    <font>
      <sz val="10"/>
      <color rgb="FFFF0000"/>
      <name val="Calibri"/>
      <family val="2"/>
      <scheme val="minor"/>
    </font>
    <font>
      <b/>
      <sz val="10"/>
      <color indexed="8"/>
      <name val="Calibri"/>
      <family val="2"/>
      <scheme val="minor"/>
    </font>
    <font>
      <b/>
      <sz val="10"/>
      <color theme="0"/>
      <name val="Calibri"/>
      <family val="2"/>
      <scheme val="minor"/>
    </font>
    <font>
      <b/>
      <sz val="11"/>
      <color theme="0"/>
      <name val="Calibri"/>
      <family val="2"/>
      <scheme val="minor"/>
    </font>
    <font>
      <sz val="7"/>
      <name val="Calibri"/>
      <family val="2"/>
    </font>
    <font>
      <b/>
      <sz val="7"/>
      <name val="Calibri"/>
      <family val="2"/>
    </font>
    <font>
      <b/>
      <sz val="12"/>
      <name val="Calibri"/>
      <family val="2"/>
    </font>
    <font>
      <b/>
      <sz val="11"/>
      <name val="Calibri"/>
      <family val="2"/>
    </font>
    <font>
      <sz val="11"/>
      <name val="Calibri"/>
      <family val="2"/>
    </font>
    <font>
      <b/>
      <sz val="11"/>
      <color indexed="8"/>
      <name val="Calibri"/>
      <family val="2"/>
      <scheme val="minor"/>
    </font>
    <font>
      <sz val="11"/>
      <color indexed="8"/>
      <name val="Calibri"/>
      <family val="2"/>
      <scheme val="minor"/>
    </font>
    <font>
      <sz val="11"/>
      <name val="Calibri"/>
      <family val="2"/>
      <scheme val="minor"/>
    </font>
    <font>
      <sz val="10"/>
      <name val="MS Sans Serif"/>
      <family val="2"/>
    </font>
    <font>
      <b/>
      <i/>
      <sz val="15"/>
      <color rgb="FFFF0000"/>
      <name val="Calibri"/>
      <family val="2"/>
    </font>
    <font>
      <b/>
      <sz val="16"/>
      <name val="Arial"/>
      <family val="2"/>
    </font>
    <font>
      <b/>
      <sz val="12"/>
      <name val="Arial"/>
      <family val="2"/>
    </font>
    <font>
      <b/>
      <sz val="9"/>
      <name val="Arial"/>
      <family val="2"/>
    </font>
    <font>
      <b/>
      <sz val="10"/>
      <color indexed="12"/>
      <name val="Arial"/>
      <family val="2"/>
    </font>
    <font>
      <b/>
      <sz val="10"/>
      <color indexed="10"/>
      <name val="Arial"/>
      <family val="2"/>
    </font>
    <font>
      <sz val="9"/>
      <name val="Arial"/>
      <family val="2"/>
    </font>
    <font>
      <sz val="10"/>
      <color indexed="10"/>
      <name val="Arial"/>
      <family val="2"/>
    </font>
    <font>
      <b/>
      <sz val="12"/>
      <color indexed="10"/>
      <name val="Arial"/>
      <family val="2"/>
    </font>
    <font>
      <b/>
      <sz val="10"/>
      <color indexed="62"/>
      <name val="Arial"/>
      <family val="2"/>
    </font>
    <font>
      <sz val="10"/>
      <color indexed="62"/>
      <name val="Arial"/>
      <family val="2"/>
    </font>
    <font>
      <b/>
      <sz val="11"/>
      <name val="Arial"/>
      <family val="2"/>
    </font>
    <font>
      <b/>
      <sz val="16"/>
      <color indexed="10"/>
      <name val="Arial"/>
      <family val="2"/>
    </font>
    <font>
      <b/>
      <sz val="14"/>
      <color indexed="10"/>
      <name val="Arial"/>
      <family val="2"/>
    </font>
    <font>
      <sz val="11"/>
      <name val="Arial"/>
      <family val="2"/>
    </font>
    <font>
      <sz val="12"/>
      <color indexed="8"/>
      <name val="Calibri"/>
      <family val="2"/>
      <scheme val="minor"/>
    </font>
  </fonts>
  <fills count="19">
    <fill>
      <patternFill patternType="none"/>
    </fill>
    <fill>
      <patternFill patternType="gray125"/>
    </fill>
    <fill>
      <patternFill patternType="solid">
        <fgColor indexed="22"/>
        <bgColor indexed="31"/>
      </patternFill>
    </fill>
    <fill>
      <patternFill patternType="solid">
        <fgColor indexed="42"/>
        <bgColor indexed="9"/>
      </patternFill>
    </fill>
    <fill>
      <patternFill patternType="solid">
        <fgColor rgb="FFFFFF00"/>
        <bgColor indexed="64"/>
      </patternFill>
    </fill>
    <fill>
      <patternFill patternType="solid">
        <fgColor rgb="FFFFFF66"/>
        <bgColor indexed="64"/>
      </patternFill>
    </fill>
    <fill>
      <patternFill patternType="solid">
        <fgColor theme="0" tint="-0.34998626667073579"/>
        <bgColor indexed="64"/>
      </patternFill>
    </fill>
    <fill>
      <patternFill patternType="solid">
        <fgColor theme="1" tint="0.499984740745262"/>
        <bgColor indexed="31"/>
      </patternFill>
    </fill>
    <fill>
      <patternFill patternType="solid">
        <fgColor theme="0" tint="-0.249977111117893"/>
        <bgColor indexed="64"/>
      </patternFill>
    </fill>
    <fill>
      <patternFill patternType="solid">
        <fgColor indexed="22"/>
        <bgColor indexed="64"/>
      </patternFill>
    </fill>
    <fill>
      <patternFill patternType="solid">
        <fgColor theme="6" tint="-0.499984740745262"/>
        <bgColor indexed="22"/>
      </patternFill>
    </fill>
    <fill>
      <patternFill patternType="solid">
        <fgColor theme="6" tint="-0.499984740745262"/>
        <bgColor indexed="31"/>
      </patternFill>
    </fill>
    <fill>
      <patternFill patternType="solid">
        <fgColor rgb="FF92D050"/>
        <bgColor indexed="22"/>
      </patternFill>
    </fill>
    <fill>
      <patternFill patternType="solid">
        <fgColor theme="3" tint="0.59999389629810485"/>
        <bgColor indexed="64"/>
      </patternFill>
    </fill>
    <fill>
      <patternFill patternType="solid">
        <fgColor indexed="26"/>
        <bgColor indexed="64"/>
      </patternFill>
    </fill>
    <fill>
      <patternFill patternType="solid">
        <fgColor indexed="42"/>
        <bgColor indexed="64"/>
      </patternFill>
    </fill>
    <fill>
      <patternFill patternType="solid">
        <fgColor theme="6" tint="0.39997558519241921"/>
        <bgColor indexed="64"/>
      </patternFill>
    </fill>
    <fill>
      <patternFill patternType="solid">
        <fgColor rgb="FF00B0F0"/>
        <bgColor indexed="64"/>
      </patternFill>
    </fill>
    <fill>
      <patternFill patternType="solid">
        <fgColor theme="4" tint="0.39997558519241921"/>
        <bgColor indexed="64"/>
      </patternFill>
    </fill>
  </fills>
  <borders count="80">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bottom style="medium">
        <color indexed="54"/>
      </bottom>
      <diagonal/>
    </border>
    <border>
      <left/>
      <right/>
      <top/>
      <bottom style="medium">
        <color indexed="48"/>
      </bottom>
      <diagonal/>
    </border>
    <border>
      <left/>
      <right/>
      <top/>
      <bottom style="medium">
        <color indexed="22"/>
      </bottom>
      <diagonal/>
    </border>
    <border>
      <left/>
      <right/>
      <top/>
      <bottom style="thin">
        <color indexed="30"/>
      </bottom>
      <diagonal/>
    </border>
    <border>
      <left/>
      <right/>
      <top style="thin">
        <color indexed="62"/>
      </top>
      <bottom style="double">
        <color indexed="62"/>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bottom/>
      <diagonal/>
    </border>
    <border>
      <left/>
      <right style="medium">
        <color indexed="64"/>
      </right>
      <top/>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style="medium">
        <color indexed="64"/>
      </right>
      <top style="thin">
        <color indexed="8"/>
      </top>
      <bottom style="thin">
        <color indexed="8"/>
      </bottom>
      <diagonal/>
    </border>
    <border>
      <left style="medium">
        <color indexed="64"/>
      </left>
      <right/>
      <top style="thin">
        <color indexed="8"/>
      </top>
      <bottom/>
      <diagonal/>
    </border>
    <border>
      <left/>
      <right/>
      <top style="thin">
        <color indexed="8"/>
      </top>
      <bottom/>
      <diagonal/>
    </border>
    <border>
      <left/>
      <right style="medium">
        <color indexed="64"/>
      </right>
      <top style="thin">
        <color indexed="8"/>
      </top>
      <bottom/>
      <diagonal/>
    </border>
    <border>
      <left style="medium">
        <color indexed="64"/>
      </left>
      <right/>
      <top style="thin">
        <color indexed="8"/>
      </top>
      <bottom style="thin">
        <color indexed="8"/>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8"/>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thick">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thin">
        <color indexed="8"/>
      </bottom>
      <diagonal/>
    </border>
    <border>
      <left/>
      <right style="thin">
        <color indexed="8"/>
      </right>
      <top/>
      <bottom style="thin">
        <color indexed="8"/>
      </bottom>
      <diagonal/>
    </border>
    <border>
      <left/>
      <right style="thin">
        <color indexed="8"/>
      </right>
      <top/>
      <bottom/>
      <diagonal/>
    </border>
  </borders>
  <cellStyleXfs count="93">
    <xf numFmtId="0" fontId="0" fillId="0" borderId="0"/>
    <xf numFmtId="0" fontId="1" fillId="2" borderId="1"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Protection="0">
      <alignment horizontal="left"/>
    </xf>
    <xf numFmtId="0" fontId="20" fillId="0" borderId="0" applyNumberFormat="0" applyFill="0" applyBorder="0" applyProtection="0">
      <alignment horizontal="left"/>
    </xf>
    <xf numFmtId="164" fontId="20" fillId="0" borderId="0" applyFill="0" applyBorder="0" applyAlignment="0" applyProtection="0"/>
    <xf numFmtId="165" fontId="20" fillId="0" borderId="0" applyFill="0" applyBorder="0" applyAlignment="0" applyProtection="0"/>
    <xf numFmtId="0" fontId="20" fillId="0" borderId="0" applyNumberFormat="0" applyFill="0" applyBorder="0" applyProtection="0">
      <alignment horizontal="left"/>
    </xf>
    <xf numFmtId="0" fontId="20" fillId="0" borderId="0" applyNumberFormat="0" applyFill="0" applyBorder="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Protection="0">
      <alignment horizontal="left"/>
    </xf>
    <xf numFmtId="0" fontId="20" fillId="0" borderId="0" applyNumberFormat="0" applyFill="0" applyBorder="0" applyAlignment="0" applyProtection="0"/>
    <xf numFmtId="0" fontId="3" fillId="3" borderId="1" applyNumberFormat="0" applyAlignment="0" applyProtection="0"/>
    <xf numFmtId="49" fontId="4" fillId="0" borderId="2" applyFill="0">
      <alignment horizontal="center" vertical="center"/>
      <protection locked="0"/>
    </xf>
    <xf numFmtId="0" fontId="5" fillId="0" borderId="0"/>
    <xf numFmtId="2" fontId="7" fillId="0" borderId="2" applyProtection="0">
      <alignment horizontal="left" wrapText="1"/>
    </xf>
    <xf numFmtId="2" fontId="4" fillId="0" borderId="2" applyProtection="0">
      <alignment horizontal="left" wrapText="1"/>
    </xf>
    <xf numFmtId="166" fontId="20" fillId="0" borderId="0" applyFill="0" applyBorder="0" applyAlignment="0" applyProtection="0"/>
    <xf numFmtId="166" fontId="20" fillId="0" borderId="0" applyFill="0" applyBorder="0" applyAlignment="0" applyProtection="0"/>
    <xf numFmtId="0" fontId="20" fillId="0" borderId="0"/>
    <xf numFmtId="0" fontId="20" fillId="0" borderId="0"/>
    <xf numFmtId="0" fontId="20" fillId="0" borderId="0"/>
    <xf numFmtId="0" fontId="6" fillId="0" borderId="0"/>
    <xf numFmtId="0" fontId="7" fillId="0" borderId="0">
      <alignment vertical="top"/>
    </xf>
    <xf numFmtId="0" fontId="20" fillId="0" borderId="0"/>
    <xf numFmtId="0" fontId="20" fillId="0" borderId="0"/>
    <xf numFmtId="0" fontId="20" fillId="0" borderId="0"/>
    <xf numFmtId="0" fontId="20" fillId="0" borderId="0"/>
    <xf numFmtId="0" fontId="8" fillId="0" borderId="0"/>
    <xf numFmtId="0" fontId="7" fillId="0" borderId="0"/>
    <xf numFmtId="0" fontId="8" fillId="0" borderId="0"/>
    <xf numFmtId="0" fontId="20" fillId="0" borderId="0"/>
    <xf numFmtId="0" fontId="8" fillId="0" borderId="0"/>
    <xf numFmtId="0" fontId="8" fillId="0" borderId="0"/>
    <xf numFmtId="0" fontId="20" fillId="0" borderId="0"/>
    <xf numFmtId="0" fontId="20" fillId="0" borderId="0"/>
    <xf numFmtId="0" fontId="8" fillId="0" borderId="0"/>
    <xf numFmtId="0" fontId="8" fillId="0" borderId="0"/>
    <xf numFmtId="0" fontId="8" fillId="0" borderId="0"/>
    <xf numFmtId="0" fontId="8" fillId="0" borderId="0"/>
    <xf numFmtId="0" fontId="20" fillId="0" borderId="0"/>
    <xf numFmtId="0" fontId="8" fillId="0" borderId="0"/>
    <xf numFmtId="0" fontId="20" fillId="0" borderId="0"/>
    <xf numFmtId="167" fontId="20" fillId="0" borderId="0" applyFill="0" applyBorder="0" applyProtection="0"/>
    <xf numFmtId="9" fontId="20" fillId="0" borderId="0" applyFill="0" applyBorder="0" applyAlignment="0" applyProtection="0"/>
    <xf numFmtId="9" fontId="4" fillId="0" borderId="0" applyFill="0" applyBorder="0" applyAlignment="0" applyProtection="0"/>
    <xf numFmtId="9" fontId="20" fillId="0" borderId="0" applyFill="0" applyBorder="0" applyAlignment="0" applyProtection="0"/>
    <xf numFmtId="9" fontId="20" fillId="0" borderId="0" applyFill="0" applyBorder="0" applyAlignment="0" applyProtection="0"/>
    <xf numFmtId="9" fontId="4" fillId="0" borderId="0" applyFill="0" applyBorder="0" applyAlignment="0" applyProtection="0"/>
    <xf numFmtId="9" fontId="7" fillId="0" borderId="0" applyFill="0" applyBorder="0" applyAlignment="0" applyProtection="0"/>
    <xf numFmtId="0" fontId="2" fillId="0" borderId="0" applyNumberFormat="0" applyFill="0" applyBorder="0" applyAlignment="0" applyProtection="0"/>
    <xf numFmtId="168" fontId="20" fillId="0" borderId="0" applyFill="0" applyBorder="0" applyAlignment="0" applyProtection="0"/>
    <xf numFmtId="168" fontId="20" fillId="0" borderId="0" applyFill="0" applyBorder="0" applyAlignment="0" applyProtection="0"/>
    <xf numFmtId="168" fontId="20" fillId="0" borderId="0" applyFill="0" applyBorder="0" applyAlignment="0" applyProtection="0"/>
    <xf numFmtId="168" fontId="4" fillId="0" borderId="0" applyFill="0" applyBorder="0" applyAlignment="0" applyProtection="0"/>
    <xf numFmtId="168" fontId="20" fillId="0" borderId="0" applyFill="0" applyBorder="0" applyAlignment="0" applyProtection="0"/>
    <xf numFmtId="168" fontId="20" fillId="0" borderId="0" applyFill="0" applyBorder="0" applyAlignment="0" applyProtection="0"/>
    <xf numFmtId="168" fontId="20" fillId="0" borderId="0" applyFill="0" applyBorder="0" applyAlignment="0" applyProtection="0"/>
    <xf numFmtId="0" fontId="9"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8" fontId="7" fillId="0" borderId="0" applyFill="0" applyBorder="0" applyAlignment="0" applyProtection="0"/>
    <xf numFmtId="0" fontId="8" fillId="0" borderId="0"/>
    <xf numFmtId="0" fontId="10" fillId="0" borderId="0" applyNumberFormat="0" applyFill="0" applyBorder="0" applyAlignment="0" applyProtection="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2" fillId="0" borderId="0" applyNumberFormat="0" applyFill="0" applyBorder="0" applyProtection="0">
      <alignment horizontal="left"/>
    </xf>
    <xf numFmtId="2" fontId="4" fillId="0" borderId="0" applyBorder="0" applyProtection="0">
      <alignment horizontal="right" wrapText="1"/>
    </xf>
    <xf numFmtId="0" fontId="11" fillId="0" borderId="7" applyNumberFormat="0" applyFill="0" applyAlignment="0" applyProtection="0"/>
    <xf numFmtId="0" fontId="11" fillId="0" borderId="7" applyNumberFormat="0" applyFill="0" applyProtection="0">
      <alignment vertical="top"/>
    </xf>
    <xf numFmtId="2" fontId="7" fillId="0" borderId="2" applyProtection="0">
      <alignment horizontal="center" wrapText="1"/>
    </xf>
    <xf numFmtId="2" fontId="7" fillId="0" borderId="2" applyProtection="0">
      <alignment horizontal="center" wrapText="1"/>
    </xf>
    <xf numFmtId="2" fontId="7" fillId="0" borderId="2" applyProtection="0">
      <alignment horizontal="right" wrapText="1"/>
    </xf>
    <xf numFmtId="0" fontId="20" fillId="0" borderId="0" applyNumberFormat="0" applyFill="0" applyBorder="0" applyAlignment="0" applyProtection="0"/>
    <xf numFmtId="0" fontId="20" fillId="0" borderId="0" applyNumberFormat="0" applyFill="0" applyBorder="0" applyAlignment="0" applyProtection="0"/>
    <xf numFmtId="168" fontId="20" fillId="0" borderId="0" applyFill="0" applyBorder="0" applyAlignment="0" applyProtection="0"/>
    <xf numFmtId="168" fontId="20" fillId="0" borderId="0" applyFill="0" applyBorder="0" applyAlignment="0" applyProtection="0"/>
    <xf numFmtId="168" fontId="20" fillId="0" borderId="0" applyFill="0" applyBorder="0" applyAlignment="0" applyProtection="0"/>
    <xf numFmtId="168" fontId="20" fillId="0" borderId="0" applyFill="0" applyBorder="0" applyAlignment="0" applyProtection="0"/>
    <xf numFmtId="9" fontId="20"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cellStyleXfs>
  <cellXfs count="521">
    <xf numFmtId="0" fontId="0" fillId="0" borderId="0" xfId="0"/>
    <xf numFmtId="0" fontId="0" fillId="0" borderId="0" xfId="0" applyProtection="1">
      <protection hidden="1"/>
    </xf>
    <xf numFmtId="0" fontId="0" fillId="0" borderId="0" xfId="0" applyAlignment="1">
      <alignment horizontal="right"/>
    </xf>
    <xf numFmtId="0" fontId="0" fillId="4" borderId="12" xfId="0" applyFill="1" applyBorder="1"/>
    <xf numFmtId="0" fontId="21" fillId="0" borderId="0" xfId="0" applyFont="1"/>
    <xf numFmtId="0" fontId="24" fillId="0" borderId="0" xfId="0" applyFont="1" applyAlignment="1">
      <alignment horizontal="center"/>
    </xf>
    <xf numFmtId="0" fontId="24" fillId="0" borderId="0" xfId="0" applyFont="1"/>
    <xf numFmtId="0" fontId="24" fillId="0" borderId="0" xfId="0" applyFont="1" applyAlignment="1">
      <alignment horizontal="right"/>
    </xf>
    <xf numFmtId="2" fontId="24" fillId="0" borderId="0" xfId="0" applyNumberFormat="1" applyFont="1"/>
    <xf numFmtId="0" fontId="27" fillId="0" borderId="0" xfId="0" applyFont="1"/>
    <xf numFmtId="49" fontId="27" fillId="0" borderId="0" xfId="0" applyNumberFormat="1" applyFont="1" applyAlignment="1" applyProtection="1">
      <alignment horizontal="center" vertical="center"/>
      <protection hidden="1"/>
    </xf>
    <xf numFmtId="0" fontId="27" fillId="0" borderId="0" xfId="0" applyFont="1" applyAlignment="1" applyProtection="1">
      <alignment vertical="center"/>
      <protection hidden="1"/>
    </xf>
    <xf numFmtId="0" fontId="27" fillId="0" borderId="0" xfId="0" applyFont="1" applyAlignment="1" applyProtection="1">
      <alignment horizontal="center" vertical="center"/>
      <protection hidden="1"/>
    </xf>
    <xf numFmtId="0" fontId="27" fillId="0" borderId="0" xfId="0" applyFont="1" applyAlignment="1" applyProtection="1">
      <alignment horizontal="right" vertical="center"/>
      <protection hidden="1"/>
    </xf>
    <xf numFmtId="2" fontId="27" fillId="0" borderId="0" xfId="0" applyNumberFormat="1" applyFont="1" applyAlignment="1" applyProtection="1">
      <alignment vertical="center"/>
      <protection hidden="1"/>
    </xf>
    <xf numFmtId="49" fontId="26" fillId="0" borderId="0" xfId="0" applyNumberFormat="1" applyFont="1" applyAlignment="1" applyProtection="1">
      <alignment horizontal="center" vertical="center"/>
      <protection hidden="1"/>
    </xf>
    <xf numFmtId="10" fontId="27" fillId="0" borderId="2" xfId="0" applyNumberFormat="1" applyFont="1" applyBorder="1" applyAlignment="1" applyProtection="1">
      <alignment horizontal="right" vertical="center"/>
      <protection hidden="1"/>
    </xf>
    <xf numFmtId="2" fontId="26" fillId="0" borderId="0" xfId="0" applyNumberFormat="1" applyFont="1" applyAlignment="1" applyProtection="1">
      <alignment horizontal="right" vertical="center"/>
      <protection hidden="1"/>
    </xf>
    <xf numFmtId="0" fontId="27" fillId="6" borderId="2" xfId="0" applyNumberFormat="1" applyFont="1" applyFill="1" applyBorder="1" applyAlignment="1" applyProtection="1">
      <alignment horizontal="center" vertical="center" wrapText="1"/>
      <protection hidden="1"/>
    </xf>
    <xf numFmtId="0" fontId="27" fillId="6" borderId="8" xfId="0" applyNumberFormat="1" applyFont="1" applyFill="1" applyBorder="1" applyAlignment="1" applyProtection="1">
      <alignment horizontal="center" vertical="center" wrapText="1"/>
      <protection hidden="1"/>
    </xf>
    <xf numFmtId="0" fontId="26" fillId="6" borderId="8" xfId="0" applyFont="1" applyFill="1" applyBorder="1" applyAlignment="1" applyProtection="1">
      <alignment horizontal="left" vertical="center"/>
      <protection hidden="1"/>
    </xf>
    <xf numFmtId="0" fontId="26" fillId="6" borderId="10" xfId="0" applyFont="1" applyFill="1" applyBorder="1" applyAlignment="1" applyProtection="1">
      <alignment horizontal="center" vertical="center"/>
      <protection hidden="1"/>
    </xf>
    <xf numFmtId="0" fontId="26" fillId="6" borderId="10" xfId="0" applyFont="1" applyFill="1" applyBorder="1" applyAlignment="1" applyProtection="1">
      <alignment horizontal="right" vertical="center"/>
      <protection hidden="1"/>
    </xf>
    <xf numFmtId="2" fontId="26" fillId="6" borderId="10" xfId="0" applyNumberFormat="1" applyFont="1" applyFill="1" applyBorder="1" applyAlignment="1" applyProtection="1">
      <alignment horizontal="center" vertical="center"/>
      <protection hidden="1"/>
    </xf>
    <xf numFmtId="4" fontId="26" fillId="6" borderId="11" xfId="0" applyNumberFormat="1" applyFont="1" applyFill="1" applyBorder="1" applyAlignment="1" applyProtection="1">
      <alignment horizontal="right" vertical="center"/>
      <protection hidden="1"/>
    </xf>
    <xf numFmtId="0" fontId="27" fillId="0" borderId="2" xfId="0" applyNumberFormat="1" applyFont="1" applyBorder="1" applyAlignment="1" applyProtection="1">
      <alignment horizontal="center" vertical="center" wrapText="1"/>
      <protection hidden="1"/>
    </xf>
    <xf numFmtId="0" fontId="27" fillId="0" borderId="2" xfId="0" applyFont="1" applyBorder="1" applyAlignment="1" applyProtection="1">
      <alignment horizontal="center" vertical="center" wrapText="1"/>
      <protection hidden="1"/>
    </xf>
    <xf numFmtId="2" fontId="27" fillId="0" borderId="2" xfId="0" applyNumberFormat="1" applyFont="1" applyBorder="1" applyAlignment="1" applyProtection="1">
      <alignment horizontal="right" vertical="center"/>
      <protection hidden="1"/>
    </xf>
    <xf numFmtId="2" fontId="27" fillId="4" borderId="2" xfId="0" applyNumberFormat="1" applyFont="1" applyFill="1" applyBorder="1" applyAlignment="1" applyProtection="1">
      <alignment vertical="center" wrapText="1"/>
      <protection hidden="1"/>
    </xf>
    <xf numFmtId="4" fontId="27" fillId="0" borderId="2" xfId="0" applyNumberFormat="1" applyFont="1" applyBorder="1" applyAlignment="1" applyProtection="1">
      <alignment horizontal="right" vertical="center"/>
      <protection hidden="1"/>
    </xf>
    <xf numFmtId="49" fontId="27" fillId="0" borderId="0" xfId="0" applyNumberFormat="1" applyFont="1" applyBorder="1" applyAlignment="1" applyProtection="1">
      <alignment horizontal="center" vertical="center"/>
      <protection hidden="1"/>
    </xf>
    <xf numFmtId="0" fontId="26" fillId="0" borderId="0" xfId="0" applyFont="1" applyBorder="1" applyAlignment="1" applyProtection="1">
      <alignment horizontal="right" vertical="center"/>
      <protection hidden="1"/>
    </xf>
    <xf numFmtId="0" fontId="26" fillId="0" borderId="2" xfId="0" applyFont="1" applyBorder="1" applyAlignment="1" applyProtection="1">
      <alignment vertical="center"/>
      <protection hidden="1"/>
    </xf>
    <xf numFmtId="0" fontId="27" fillId="0" borderId="2" xfId="0" applyFont="1" applyBorder="1" applyAlignment="1" applyProtection="1">
      <alignment horizontal="center" vertical="center"/>
      <protection hidden="1"/>
    </xf>
    <xf numFmtId="171" fontId="27" fillId="0" borderId="2" xfId="0" applyNumberFormat="1" applyFont="1" applyBorder="1" applyAlignment="1" applyProtection="1">
      <alignment horizontal="right" vertical="center"/>
      <protection hidden="1"/>
    </xf>
    <xf numFmtId="2" fontId="27" fillId="0" borderId="2" xfId="0" applyNumberFormat="1" applyFont="1" applyBorder="1" applyAlignment="1" applyProtection="1">
      <alignment vertical="center"/>
      <protection hidden="1"/>
    </xf>
    <xf numFmtId="0" fontId="27" fillId="0" borderId="2" xfId="0" applyFont="1" applyBorder="1" applyAlignment="1" applyProtection="1">
      <alignment vertical="center" wrapText="1"/>
      <protection hidden="1"/>
    </xf>
    <xf numFmtId="0" fontId="27" fillId="0" borderId="8" xfId="0" applyNumberFormat="1" applyFont="1" applyBorder="1" applyAlignment="1" applyProtection="1">
      <alignment horizontal="center" vertical="center" wrapText="1"/>
      <protection hidden="1"/>
    </xf>
    <xf numFmtId="0" fontId="26" fillId="0" borderId="8" xfId="0" applyFont="1" applyBorder="1" applyAlignment="1" applyProtection="1">
      <alignment vertical="center"/>
      <protection hidden="1"/>
    </xf>
    <xf numFmtId="0" fontId="27" fillId="0" borderId="10" xfId="0" applyFont="1" applyBorder="1" applyAlignment="1" applyProtection="1">
      <alignment horizontal="center" vertical="center"/>
      <protection hidden="1"/>
    </xf>
    <xf numFmtId="2" fontId="27" fillId="0" borderId="10" xfId="0" applyNumberFormat="1" applyFont="1" applyBorder="1" applyAlignment="1" applyProtection="1">
      <alignment horizontal="right" vertical="center"/>
      <protection hidden="1"/>
    </xf>
    <xf numFmtId="2" fontId="27" fillId="0" borderId="10" xfId="0" applyNumberFormat="1" applyFont="1" applyBorder="1" applyAlignment="1" applyProtection="1">
      <alignment vertical="center"/>
      <protection hidden="1"/>
    </xf>
    <xf numFmtId="4" fontId="27" fillId="0" borderId="11" xfId="0" applyNumberFormat="1" applyFont="1" applyBorder="1" applyAlignment="1" applyProtection="1">
      <alignment horizontal="right" vertical="center"/>
      <protection hidden="1"/>
    </xf>
    <xf numFmtId="49" fontId="30" fillId="7" borderId="14" xfId="0" applyNumberFormat="1" applyFont="1" applyFill="1" applyBorder="1" applyAlignment="1" applyProtection="1">
      <alignment horizontal="center" vertical="center" wrapText="1"/>
      <protection hidden="1"/>
    </xf>
    <xf numFmtId="49" fontId="30" fillId="7" borderId="13" xfId="0" applyNumberFormat="1" applyFont="1" applyFill="1" applyBorder="1" applyAlignment="1" applyProtection="1">
      <alignment horizontal="center" vertical="center" wrapText="1"/>
      <protection hidden="1"/>
    </xf>
    <xf numFmtId="0" fontId="28" fillId="0" borderId="12" xfId="0" applyNumberFormat="1" applyFont="1" applyBorder="1" applyAlignment="1" applyProtection="1">
      <alignment horizontal="center" vertical="center" wrapText="1"/>
      <protection hidden="1"/>
    </xf>
    <xf numFmtId="0" fontId="27" fillId="0" borderId="12" xfId="0" applyFont="1" applyBorder="1" applyAlignment="1" applyProtection="1">
      <alignment vertical="center" wrapText="1"/>
      <protection hidden="1"/>
    </xf>
    <xf numFmtId="0" fontId="27" fillId="0" borderId="12" xfId="0" applyFont="1" applyFill="1" applyBorder="1" applyAlignment="1" applyProtection="1">
      <alignment horizontal="justify" vertical="center"/>
      <protection hidden="1"/>
    </xf>
    <xf numFmtId="0" fontId="27" fillId="0" borderId="12" xfId="0" applyFont="1" applyBorder="1" applyAlignment="1" applyProtection="1">
      <alignment horizontal="justify" vertical="center" wrapText="1"/>
      <protection hidden="1"/>
    </xf>
    <xf numFmtId="0" fontId="27" fillId="0" borderId="12" xfId="0" applyNumberFormat="1" applyFont="1" applyFill="1" applyBorder="1" applyAlignment="1" applyProtection="1">
      <alignment horizontal="center" vertical="center" wrapText="1"/>
      <protection hidden="1"/>
    </xf>
    <xf numFmtId="0" fontId="27" fillId="0" borderId="12" xfId="0" applyFont="1" applyFill="1" applyBorder="1" applyAlignment="1" applyProtection="1">
      <alignment vertical="center"/>
      <protection hidden="1"/>
    </xf>
    <xf numFmtId="0" fontId="23" fillId="4" borderId="15" xfId="0" applyFont="1" applyFill="1" applyBorder="1" applyAlignment="1">
      <alignment vertical="center"/>
    </xf>
    <xf numFmtId="0" fontId="23" fillId="0" borderId="0" xfId="0" applyFont="1" applyAlignment="1">
      <alignment vertical="center"/>
    </xf>
    <xf numFmtId="0" fontId="27" fillId="0" borderId="2" xfId="0" applyFont="1" applyBorder="1" applyAlignment="1" applyProtection="1">
      <alignment vertical="center"/>
      <protection hidden="1"/>
    </xf>
    <xf numFmtId="0" fontId="27" fillId="0" borderId="12" xfId="0" applyFont="1" applyBorder="1" applyAlignment="1" applyProtection="1">
      <alignment horizontal="center" vertical="center" wrapText="1"/>
      <protection hidden="1"/>
    </xf>
    <xf numFmtId="0" fontId="27" fillId="0" borderId="16" xfId="0" applyNumberFormat="1" applyFont="1" applyBorder="1" applyAlignment="1" applyProtection="1">
      <alignment horizontal="center" vertical="center" wrapText="1"/>
      <protection hidden="1"/>
    </xf>
    <xf numFmtId="0" fontId="27" fillId="0" borderId="14" xfId="0" applyFont="1" applyFill="1" applyBorder="1" applyAlignment="1" applyProtection="1">
      <alignment horizontal="center" vertical="center" wrapText="1"/>
      <protection hidden="1"/>
    </xf>
    <xf numFmtId="2" fontId="27" fillId="0" borderId="16" xfId="0" applyNumberFormat="1" applyFont="1" applyBorder="1" applyAlignment="1" applyProtection="1">
      <alignment horizontal="right" vertical="center"/>
      <protection hidden="1"/>
    </xf>
    <xf numFmtId="2" fontId="27" fillId="4" borderId="16" xfId="0" applyNumberFormat="1" applyFont="1" applyFill="1" applyBorder="1" applyAlignment="1" applyProtection="1">
      <alignment vertical="center" wrapText="1"/>
      <protection hidden="1"/>
    </xf>
    <xf numFmtId="4" fontId="27" fillId="0" borderId="16" xfId="0" applyNumberFormat="1" applyFont="1" applyBorder="1" applyAlignment="1" applyProtection="1">
      <alignment horizontal="right" vertical="center"/>
      <protection hidden="1"/>
    </xf>
    <xf numFmtId="49" fontId="27" fillId="0" borderId="12" xfId="0" applyNumberFormat="1" applyFont="1" applyBorder="1" applyAlignment="1" applyProtection="1">
      <alignment horizontal="center" vertical="center"/>
      <protection hidden="1"/>
    </xf>
    <xf numFmtId="0" fontId="26" fillId="0" borderId="12" xfId="0" applyFont="1" applyBorder="1" applyAlignment="1" applyProtection="1">
      <alignment horizontal="right" vertical="center"/>
      <protection hidden="1"/>
    </xf>
    <xf numFmtId="4" fontId="26" fillId="0" borderId="12" xfId="0" applyNumberFormat="1" applyFont="1" applyBorder="1" applyAlignment="1" applyProtection="1">
      <alignment horizontal="right" vertical="center"/>
      <protection hidden="1"/>
    </xf>
    <xf numFmtId="49" fontId="27" fillId="8" borderId="0" xfId="0" applyNumberFormat="1" applyFont="1" applyFill="1" applyBorder="1" applyAlignment="1" applyProtection="1">
      <alignment horizontal="center" vertical="center"/>
      <protection hidden="1"/>
    </xf>
    <xf numFmtId="0" fontId="26" fillId="8" borderId="0" xfId="0" applyFont="1" applyFill="1" applyBorder="1" applyAlignment="1" applyProtection="1">
      <alignment horizontal="right" vertical="center"/>
      <protection hidden="1"/>
    </xf>
    <xf numFmtId="0" fontId="26" fillId="8" borderId="0" xfId="0" applyFont="1" applyFill="1" applyBorder="1" applyAlignment="1" applyProtection="1">
      <alignment horizontal="center" vertical="center"/>
      <protection hidden="1"/>
    </xf>
    <xf numFmtId="2" fontId="26" fillId="8" borderId="0" xfId="0" applyNumberFormat="1" applyFont="1" applyFill="1" applyBorder="1" applyAlignment="1" applyProtection="1">
      <alignment horizontal="right" vertical="center"/>
      <protection hidden="1"/>
    </xf>
    <xf numFmtId="4" fontId="27" fillId="8" borderId="0" xfId="0" applyNumberFormat="1" applyFont="1" applyFill="1" applyBorder="1" applyAlignment="1" applyProtection="1">
      <alignment horizontal="right" vertical="center"/>
      <protection hidden="1"/>
    </xf>
    <xf numFmtId="2" fontId="27" fillId="0" borderId="2" xfId="0" applyNumberFormat="1" applyFont="1" applyFill="1" applyBorder="1" applyAlignment="1" applyProtection="1">
      <alignment vertical="center" wrapText="1"/>
      <protection hidden="1"/>
    </xf>
    <xf numFmtId="0" fontId="27" fillId="0" borderId="14" xfId="0" applyFont="1" applyFill="1" applyBorder="1" applyAlignment="1" applyProtection="1">
      <alignment vertical="center" wrapText="1"/>
      <protection hidden="1"/>
    </xf>
    <xf numFmtId="0" fontId="27" fillId="0" borderId="14" xfId="0" applyNumberFormat="1" applyFont="1" applyFill="1" applyBorder="1" applyAlignment="1" applyProtection="1">
      <alignment horizontal="center" vertical="center" wrapText="1"/>
      <protection hidden="1"/>
    </xf>
    <xf numFmtId="0" fontId="32" fillId="0" borderId="0" xfId="89" applyFont="1" applyFill="1" applyBorder="1" applyAlignment="1">
      <alignment vertical="center"/>
    </xf>
    <xf numFmtId="0" fontId="0" fillId="4" borderId="0" xfId="0" applyFill="1" applyBorder="1"/>
    <xf numFmtId="0" fontId="21" fillId="0" borderId="0" xfId="0" applyFont="1" applyBorder="1"/>
    <xf numFmtId="172" fontId="32" fillId="0" borderId="0" xfId="89" applyNumberFormat="1" applyFont="1" applyFill="1" applyBorder="1" applyAlignment="1">
      <alignment vertical="center"/>
    </xf>
    <xf numFmtId="0" fontId="32" fillId="0" borderId="0" xfId="89" applyFont="1" applyBorder="1" applyAlignment="1">
      <alignment vertical="center"/>
    </xf>
    <xf numFmtId="0" fontId="33" fillId="0" borderId="0" xfId="89" applyFont="1" applyBorder="1" applyAlignment="1">
      <alignment horizontal="left" vertical="center"/>
    </xf>
    <xf numFmtId="0" fontId="35" fillId="0" borderId="20" xfId="89" applyFont="1" applyBorder="1" applyAlignment="1">
      <alignment horizontal="left" vertical="center"/>
    </xf>
    <xf numFmtId="0" fontId="36" fillId="4" borderId="12" xfId="89" applyFont="1" applyFill="1" applyBorder="1" applyAlignment="1">
      <alignment horizontal="left" vertical="center"/>
    </xf>
    <xf numFmtId="0" fontId="36" fillId="0" borderId="12" xfId="89" applyFont="1" applyFill="1" applyBorder="1" applyAlignment="1">
      <alignment horizontal="center" vertical="center"/>
    </xf>
    <xf numFmtId="172" fontId="36" fillId="4" borderId="12" xfId="89" applyNumberFormat="1" applyFont="1" applyFill="1" applyBorder="1" applyAlignment="1">
      <alignment horizontal="center" vertical="center"/>
    </xf>
    <xf numFmtId="0" fontId="36" fillId="0" borderId="12" xfId="89" applyFont="1" applyFill="1" applyBorder="1" applyAlignment="1">
      <alignment horizontal="right" vertical="center"/>
    </xf>
    <xf numFmtId="173" fontId="32" fillId="4" borderId="21" xfId="89" applyNumberFormat="1" applyFont="1" applyFill="1" applyBorder="1" applyAlignment="1">
      <alignment horizontal="left" vertical="center"/>
    </xf>
    <xf numFmtId="173" fontId="32" fillId="4" borderId="25" xfId="89" applyNumberFormat="1" applyFont="1" applyFill="1" applyBorder="1" applyAlignment="1">
      <alignment horizontal="left" vertical="center"/>
    </xf>
    <xf numFmtId="0" fontId="37" fillId="0" borderId="26" xfId="0" applyFont="1" applyBorder="1" applyAlignment="1" applyProtection="1">
      <alignment horizontal="center" vertical="center"/>
      <protection hidden="1"/>
    </xf>
    <xf numFmtId="0" fontId="37" fillId="0" borderId="27" xfId="0" applyFont="1" applyBorder="1" applyAlignment="1" applyProtection="1">
      <alignment horizontal="left"/>
      <protection hidden="1"/>
    </xf>
    <xf numFmtId="0" fontId="22" fillId="0" borderId="27" xfId="0" applyFont="1" applyBorder="1" applyAlignment="1" applyProtection="1">
      <alignment horizontal="center" vertical="center"/>
      <protection hidden="1"/>
    </xf>
    <xf numFmtId="0" fontId="37" fillId="0" borderId="27" xfId="0" applyFont="1" applyBorder="1" applyAlignment="1" applyProtection="1">
      <alignment horizontal="center" vertical="center"/>
      <protection hidden="1"/>
    </xf>
    <xf numFmtId="0" fontId="0" fillId="0" borderId="28" xfId="0" applyFont="1" applyBorder="1" applyAlignment="1" applyProtection="1">
      <alignment horizontal="center"/>
      <protection hidden="1"/>
    </xf>
    <xf numFmtId="0" fontId="0" fillId="0" borderId="0" xfId="0" applyFont="1" applyAlignment="1" applyProtection="1">
      <alignment horizontal="center" vertical="center"/>
      <protection hidden="1"/>
    </xf>
    <xf numFmtId="0" fontId="31" fillId="10" borderId="29" xfId="0" applyFont="1" applyFill="1" applyBorder="1" applyAlignment="1" applyProtection="1">
      <alignment horizontal="center" vertical="center"/>
      <protection hidden="1"/>
    </xf>
    <xf numFmtId="0" fontId="31" fillId="10" borderId="9" xfId="0" applyFont="1" applyFill="1" applyBorder="1" applyAlignment="1" applyProtection="1">
      <alignment horizontal="left" vertical="center"/>
      <protection hidden="1"/>
    </xf>
    <xf numFmtId="0" fontId="31" fillId="10" borderId="9" xfId="0" applyFont="1" applyFill="1" applyBorder="1" applyAlignment="1" applyProtection="1">
      <alignment horizontal="center" vertical="center"/>
      <protection hidden="1"/>
    </xf>
    <xf numFmtId="0" fontId="31" fillId="11" borderId="9" xfId="0" applyNumberFormat="1" applyFont="1" applyFill="1" applyBorder="1" applyAlignment="1" applyProtection="1">
      <alignment horizontal="center" vertical="center"/>
      <protection hidden="1"/>
    </xf>
    <xf numFmtId="2" fontId="31" fillId="10" borderId="30" xfId="0" applyNumberFormat="1"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0" xfId="0" applyFont="1" applyAlignment="1">
      <alignment horizontal="center" vertical="center"/>
    </xf>
    <xf numFmtId="0" fontId="37" fillId="0" borderId="31" xfId="0" applyFont="1" applyBorder="1" applyAlignment="1" applyProtection="1">
      <alignment horizontal="center" vertical="center"/>
      <protection hidden="1"/>
    </xf>
    <xf numFmtId="0" fontId="38" fillId="0" borderId="33" xfId="0" applyFont="1" applyBorder="1" applyAlignment="1" applyProtection="1">
      <alignment horizontal="center" vertical="center"/>
      <protection hidden="1"/>
    </xf>
    <xf numFmtId="0" fontId="38" fillId="0" borderId="0" xfId="0" applyFont="1" applyBorder="1" applyAlignment="1" applyProtection="1">
      <alignment horizontal="left"/>
      <protection hidden="1"/>
    </xf>
    <xf numFmtId="0" fontId="38" fillId="0" borderId="0" xfId="0" applyFont="1" applyBorder="1" applyAlignment="1" applyProtection="1">
      <alignment horizontal="center" vertical="center"/>
      <protection hidden="1"/>
    </xf>
    <xf numFmtId="0" fontId="38" fillId="0" borderId="34" xfId="0" applyFont="1" applyBorder="1" applyAlignment="1" applyProtection="1">
      <alignment horizontal="center" vertical="center"/>
      <protection hidden="1"/>
    </xf>
    <xf numFmtId="0" fontId="37" fillId="0" borderId="2" xfId="0" applyFont="1" applyBorder="1" applyAlignment="1" applyProtection="1">
      <alignment horizontal="left"/>
      <protection hidden="1"/>
    </xf>
    <xf numFmtId="0" fontId="22" fillId="0" borderId="2" xfId="0" applyFont="1" applyBorder="1" applyAlignment="1" applyProtection="1">
      <alignment horizontal="center" vertical="center"/>
      <protection hidden="1"/>
    </xf>
    <xf numFmtId="0" fontId="37" fillId="0" borderId="2" xfId="0" applyFont="1" applyBorder="1" applyAlignment="1" applyProtection="1">
      <alignment horizontal="center" vertical="center"/>
      <protection hidden="1"/>
    </xf>
    <xf numFmtId="0" fontId="37" fillId="0" borderId="32" xfId="0" applyFont="1" applyBorder="1" applyAlignment="1" applyProtection="1">
      <alignment horizontal="center" vertical="center"/>
      <protection hidden="1"/>
    </xf>
    <xf numFmtId="0" fontId="37" fillId="0" borderId="31" xfId="0" applyFont="1" applyBorder="1" applyAlignment="1" applyProtection="1">
      <alignment horizontal="center" vertical="center"/>
      <protection hidden="1"/>
    </xf>
    <xf numFmtId="0" fontId="37" fillId="0" borderId="2" xfId="0" applyFont="1" applyBorder="1" applyAlignment="1" applyProtection="1">
      <alignment horizontal="center" vertical="center"/>
      <protection hidden="1"/>
    </xf>
    <xf numFmtId="2" fontId="38" fillId="0" borderId="32" xfId="0" applyNumberFormat="1" applyFont="1" applyBorder="1" applyAlignment="1" applyProtection="1">
      <alignment horizontal="center" vertical="center"/>
      <protection hidden="1"/>
    </xf>
    <xf numFmtId="0" fontId="38" fillId="0" borderId="31" xfId="0" applyFont="1" applyBorder="1" applyAlignment="1" applyProtection="1">
      <alignment horizontal="center" vertical="center"/>
      <protection hidden="1"/>
    </xf>
    <xf numFmtId="0" fontId="38" fillId="0" borderId="2" xfId="0" applyFont="1" applyBorder="1" applyAlignment="1" applyProtection="1">
      <alignment horizontal="left"/>
      <protection hidden="1"/>
    </xf>
    <xf numFmtId="0" fontId="38" fillId="0" borderId="2" xfId="0" applyFont="1" applyBorder="1" applyAlignment="1" applyProtection="1">
      <alignment horizontal="center" vertical="center"/>
      <protection hidden="1"/>
    </xf>
    <xf numFmtId="0" fontId="38" fillId="0" borderId="2" xfId="0" applyNumberFormat="1" applyFont="1" applyBorder="1" applyAlignment="1" applyProtection="1">
      <alignment horizontal="center" vertical="center"/>
      <protection hidden="1"/>
    </xf>
    <xf numFmtId="2" fontId="38" fillId="4" borderId="2" xfId="0" applyNumberFormat="1" applyFont="1" applyFill="1" applyBorder="1" applyAlignment="1" applyProtection="1">
      <alignment horizontal="center" vertical="center"/>
      <protection hidden="1"/>
    </xf>
    <xf numFmtId="2" fontId="37" fillId="0" borderId="32" xfId="0" applyNumberFormat="1" applyFont="1" applyBorder="1" applyAlignment="1" applyProtection="1">
      <alignment horizontal="center" vertical="center"/>
      <protection hidden="1"/>
    </xf>
    <xf numFmtId="0" fontId="31" fillId="10" borderId="38" xfId="0" applyFont="1" applyFill="1" applyBorder="1" applyAlignment="1" applyProtection="1">
      <alignment horizontal="center" vertical="center"/>
      <protection hidden="1"/>
    </xf>
    <xf numFmtId="0" fontId="31" fillId="10" borderId="39" xfId="0" applyFont="1" applyFill="1" applyBorder="1" applyAlignment="1" applyProtection="1">
      <alignment horizontal="left" vertical="center"/>
      <protection hidden="1"/>
    </xf>
    <xf numFmtId="0" fontId="31" fillId="10" borderId="39" xfId="0" applyFont="1" applyFill="1" applyBorder="1" applyAlignment="1" applyProtection="1">
      <alignment horizontal="center" vertical="center"/>
      <protection hidden="1"/>
    </xf>
    <xf numFmtId="0" fontId="31" fillId="11" borderId="39" xfId="0" applyNumberFormat="1" applyFont="1" applyFill="1" applyBorder="1" applyAlignment="1" applyProtection="1">
      <alignment horizontal="center" vertical="center"/>
      <protection hidden="1"/>
    </xf>
    <xf numFmtId="2" fontId="31" fillId="10" borderId="40" xfId="0" applyNumberFormat="1" applyFont="1" applyFill="1" applyBorder="1" applyAlignment="1" applyProtection="1">
      <alignment horizontal="center" vertical="center"/>
      <protection hidden="1"/>
    </xf>
    <xf numFmtId="0" fontId="37" fillId="0" borderId="29" xfId="0" applyFont="1" applyBorder="1" applyAlignment="1" applyProtection="1">
      <alignment horizontal="center" vertical="center"/>
      <protection hidden="1"/>
    </xf>
    <xf numFmtId="171" fontId="38" fillId="0" borderId="2" xfId="0" applyNumberFormat="1" applyFont="1" applyBorder="1" applyAlignment="1" applyProtection="1">
      <alignment horizontal="center" vertical="center"/>
      <protection hidden="1"/>
    </xf>
    <xf numFmtId="2" fontId="38" fillId="0" borderId="2" xfId="0" applyNumberFormat="1" applyFont="1" applyBorder="1" applyAlignment="1" applyProtection="1">
      <alignment horizontal="center" vertical="center"/>
      <protection hidden="1"/>
    </xf>
    <xf numFmtId="2" fontId="37" fillId="0" borderId="42" xfId="0" applyNumberFormat="1" applyFont="1" applyBorder="1" applyAlignment="1" applyProtection="1">
      <alignment horizontal="center" vertical="center"/>
      <protection hidden="1"/>
    </xf>
    <xf numFmtId="2" fontId="38" fillId="0" borderId="2" xfId="0" applyNumberFormat="1" applyFont="1" applyFill="1" applyBorder="1" applyAlignment="1" applyProtection="1">
      <alignment horizontal="center" vertical="center"/>
      <protection hidden="1"/>
    </xf>
    <xf numFmtId="0" fontId="39" fillId="0" borderId="31" xfId="0" applyFont="1" applyBorder="1" applyAlignment="1" applyProtection="1">
      <alignment horizontal="center" vertical="center"/>
      <protection hidden="1"/>
    </xf>
    <xf numFmtId="2" fontId="37" fillId="0" borderId="48" xfId="0" applyNumberFormat="1" applyFont="1" applyBorder="1" applyAlignment="1" applyProtection="1">
      <alignment horizontal="center" vertical="center"/>
      <protection hidden="1"/>
    </xf>
    <xf numFmtId="0" fontId="39" fillId="0" borderId="0" xfId="0" applyFont="1" applyAlignment="1">
      <alignment horizontal="center"/>
    </xf>
    <xf numFmtId="0" fontId="39" fillId="0" borderId="0" xfId="0" applyFont="1" applyAlignment="1">
      <alignment horizontal="left"/>
    </xf>
    <xf numFmtId="0" fontId="39" fillId="0" borderId="0" xfId="0" applyFont="1"/>
    <xf numFmtId="0" fontId="40" fillId="0" borderId="0" xfId="0" applyFont="1"/>
    <xf numFmtId="0" fontId="38" fillId="0" borderId="0" xfId="0" applyFont="1" applyAlignment="1">
      <alignment horizontal="center"/>
    </xf>
    <xf numFmtId="0" fontId="38" fillId="0" borderId="0" xfId="0" applyFont="1" applyAlignment="1">
      <alignment horizontal="left"/>
    </xf>
    <xf numFmtId="0" fontId="38" fillId="0" borderId="0" xfId="0" applyFont="1"/>
    <xf numFmtId="0" fontId="37" fillId="0" borderId="0" xfId="0" applyFont="1" applyBorder="1" applyAlignment="1" applyProtection="1">
      <alignment horizontal="center" vertical="center"/>
      <protection hidden="1"/>
    </xf>
    <xf numFmtId="0" fontId="30" fillId="10" borderId="38" xfId="0" applyFont="1" applyFill="1" applyBorder="1" applyAlignment="1" applyProtection="1">
      <alignment horizontal="center" vertical="center"/>
      <protection hidden="1"/>
    </xf>
    <xf numFmtId="0" fontId="30" fillId="10" borderId="39" xfId="0" applyFont="1" applyFill="1" applyBorder="1" applyAlignment="1" applyProtection="1">
      <alignment horizontal="left" vertical="center"/>
      <protection hidden="1"/>
    </xf>
    <xf numFmtId="0" fontId="30" fillId="10" borderId="39" xfId="0" applyFont="1" applyFill="1" applyBorder="1" applyAlignment="1" applyProtection="1">
      <alignment horizontal="center" vertical="center"/>
      <protection hidden="1"/>
    </xf>
    <xf numFmtId="0" fontId="30" fillId="11" borderId="39" xfId="0" applyNumberFormat="1" applyFont="1" applyFill="1" applyBorder="1" applyAlignment="1" applyProtection="1">
      <alignment horizontal="center" vertical="center"/>
      <protection hidden="1"/>
    </xf>
    <xf numFmtId="2" fontId="30" fillId="10" borderId="40" xfId="0" applyNumberFormat="1" applyFont="1" applyFill="1" applyBorder="1" applyAlignment="1" applyProtection="1">
      <alignment horizontal="center" vertical="center"/>
      <protection hidden="1"/>
    </xf>
    <xf numFmtId="0" fontId="29" fillId="0" borderId="31" xfId="0" applyFont="1" applyBorder="1" applyAlignment="1" applyProtection="1">
      <alignment horizontal="center" vertical="center"/>
      <protection hidden="1"/>
    </xf>
    <xf numFmtId="0" fontId="24" fillId="0" borderId="33" xfId="0" applyFont="1" applyBorder="1" applyAlignment="1" applyProtection="1">
      <alignment horizontal="center" vertical="center"/>
      <protection hidden="1"/>
    </xf>
    <xf numFmtId="0" fontId="24" fillId="0" borderId="0" xfId="0" applyFont="1" applyBorder="1" applyAlignment="1" applyProtection="1">
      <alignment horizontal="left"/>
      <protection hidden="1"/>
    </xf>
    <xf numFmtId="0" fontId="24" fillId="0" borderId="0" xfId="0" applyFont="1" applyBorder="1" applyAlignment="1" applyProtection="1">
      <alignment horizontal="center" vertical="center"/>
      <protection hidden="1"/>
    </xf>
    <xf numFmtId="0" fontId="24" fillId="0" borderId="34" xfId="0" applyFont="1" applyBorder="1" applyAlignment="1" applyProtection="1">
      <alignment horizontal="center" vertical="center"/>
      <protection hidden="1"/>
    </xf>
    <xf numFmtId="0" fontId="29" fillId="0" borderId="2" xfId="0" applyFont="1" applyBorder="1" applyAlignment="1" applyProtection="1">
      <alignment horizontal="left"/>
      <protection hidden="1"/>
    </xf>
    <xf numFmtId="0" fontId="26" fillId="0" borderId="2" xfId="0" applyFont="1" applyBorder="1" applyAlignment="1" applyProtection="1">
      <alignment horizontal="center" vertical="center"/>
      <protection hidden="1"/>
    </xf>
    <xf numFmtId="0" fontId="29" fillId="0" borderId="2" xfId="0" applyFont="1" applyBorder="1" applyAlignment="1" applyProtection="1">
      <alignment horizontal="center" vertical="center"/>
      <protection hidden="1"/>
    </xf>
    <xf numFmtId="0" fontId="29" fillId="0" borderId="32" xfId="0" applyFont="1" applyBorder="1" applyAlignment="1" applyProtection="1">
      <alignment horizontal="center" vertical="center"/>
      <protection hidden="1"/>
    </xf>
    <xf numFmtId="0" fontId="24" fillId="0" borderId="31" xfId="0" applyFont="1" applyBorder="1" applyAlignment="1" applyProtection="1">
      <alignment horizontal="center" vertical="center"/>
      <protection hidden="1"/>
    </xf>
    <xf numFmtId="0" fontId="24" fillId="0" borderId="2" xfId="0" applyFont="1" applyBorder="1" applyAlignment="1" applyProtection="1">
      <alignment horizontal="left"/>
      <protection hidden="1"/>
    </xf>
    <xf numFmtId="0" fontId="24" fillId="0" borderId="2" xfId="0" applyFont="1" applyBorder="1" applyAlignment="1" applyProtection="1">
      <alignment horizontal="center" vertical="center"/>
      <protection hidden="1"/>
    </xf>
    <xf numFmtId="0" fontId="24" fillId="0" borderId="2" xfId="0" applyNumberFormat="1" applyFont="1" applyBorder="1" applyAlignment="1" applyProtection="1">
      <alignment horizontal="center" vertical="center"/>
      <protection hidden="1"/>
    </xf>
    <xf numFmtId="2" fontId="24" fillId="4" borderId="2" xfId="0" applyNumberFormat="1" applyFont="1" applyFill="1" applyBorder="1" applyAlignment="1" applyProtection="1">
      <alignment horizontal="center" vertical="center"/>
      <protection hidden="1"/>
    </xf>
    <xf numFmtId="2" fontId="24" fillId="0" borderId="32" xfId="0" applyNumberFormat="1" applyFont="1" applyBorder="1" applyAlignment="1" applyProtection="1">
      <alignment horizontal="center" vertical="center"/>
      <protection hidden="1"/>
    </xf>
    <xf numFmtId="2" fontId="29" fillId="0" borderId="32" xfId="0" applyNumberFormat="1" applyFont="1" applyBorder="1" applyAlignment="1" applyProtection="1">
      <alignment horizontal="center" vertical="center"/>
      <protection hidden="1"/>
    </xf>
    <xf numFmtId="2" fontId="29" fillId="0" borderId="48" xfId="0" applyNumberFormat="1" applyFont="1" applyBorder="1" applyAlignment="1" applyProtection="1">
      <alignment horizontal="center" vertical="center"/>
      <protection hidden="1"/>
    </xf>
    <xf numFmtId="2" fontId="29" fillId="0" borderId="42" xfId="0" applyNumberFormat="1" applyFont="1" applyBorder="1" applyAlignment="1" applyProtection="1">
      <alignment horizontal="center" vertical="center"/>
      <protection hidden="1"/>
    </xf>
    <xf numFmtId="0" fontId="29" fillId="0" borderId="0" xfId="0" applyFont="1" applyBorder="1" applyAlignment="1" applyProtection="1">
      <alignment horizontal="center" vertical="center"/>
      <protection hidden="1"/>
    </xf>
    <xf numFmtId="2" fontId="29" fillId="0" borderId="0" xfId="0" applyNumberFormat="1" applyFont="1" applyBorder="1" applyAlignment="1" applyProtection="1">
      <alignment horizontal="center" vertical="center"/>
      <protection hidden="1"/>
    </xf>
    <xf numFmtId="0" fontId="0" fillId="0" borderId="0" xfId="0" applyBorder="1" applyProtection="1">
      <protection hidden="1"/>
    </xf>
    <xf numFmtId="0" fontId="0" fillId="0" borderId="0" xfId="0" applyBorder="1"/>
    <xf numFmtId="0" fontId="2" fillId="0" borderId="34" xfId="0" applyFont="1" applyBorder="1" applyAlignment="1" applyProtection="1">
      <alignment horizontal="center" vertical="center"/>
      <protection hidden="1"/>
    </xf>
    <xf numFmtId="0" fontId="0" fillId="0" borderId="34" xfId="0" applyBorder="1" applyProtection="1">
      <protection hidden="1"/>
    </xf>
    <xf numFmtId="0" fontId="0" fillId="0" borderId="55" xfId="0" applyBorder="1" applyProtection="1">
      <protection hidden="1"/>
    </xf>
    <xf numFmtId="0" fontId="30" fillId="10" borderId="29" xfId="0" applyFont="1" applyFill="1" applyBorder="1" applyAlignment="1" applyProtection="1">
      <alignment horizontal="center" vertical="center"/>
      <protection hidden="1"/>
    </xf>
    <xf numFmtId="0" fontId="30" fillId="10" borderId="9" xfId="0" applyFont="1" applyFill="1" applyBorder="1" applyAlignment="1" applyProtection="1">
      <alignment horizontal="left" vertical="center"/>
      <protection hidden="1"/>
    </xf>
    <xf numFmtId="0" fontId="30" fillId="10" borderId="9" xfId="0" applyFont="1" applyFill="1" applyBorder="1" applyAlignment="1" applyProtection="1">
      <alignment horizontal="center" vertical="center"/>
      <protection hidden="1"/>
    </xf>
    <xf numFmtId="0" fontId="30" fillId="11" borderId="9" xfId="0" applyNumberFormat="1" applyFont="1" applyFill="1" applyBorder="1" applyAlignment="1" applyProtection="1">
      <alignment horizontal="center" vertical="center"/>
      <protection hidden="1"/>
    </xf>
    <xf numFmtId="2" fontId="30" fillId="10" borderId="30" xfId="0" applyNumberFormat="1" applyFont="1" applyFill="1" applyBorder="1" applyAlignment="1" applyProtection="1">
      <alignment horizontal="center" vertical="center"/>
      <protection hidden="1"/>
    </xf>
    <xf numFmtId="0" fontId="38" fillId="12" borderId="56" xfId="0" applyFont="1" applyFill="1" applyBorder="1" applyAlignment="1" applyProtection="1">
      <alignment horizontal="center" vertical="center"/>
      <protection hidden="1"/>
    </xf>
    <xf numFmtId="0" fontId="38" fillId="12" borderId="57" xfId="0" applyFont="1" applyFill="1" applyBorder="1" applyAlignment="1" applyProtection="1">
      <alignment horizontal="left"/>
      <protection hidden="1"/>
    </xf>
    <xf numFmtId="0" fontId="38" fillId="12" borderId="57" xfId="0" applyFont="1" applyFill="1" applyBorder="1" applyAlignment="1" applyProtection="1">
      <alignment horizontal="center" vertical="center"/>
      <protection hidden="1"/>
    </xf>
    <xf numFmtId="0" fontId="39" fillId="12" borderId="58" xfId="0" applyFont="1" applyFill="1" applyBorder="1" applyAlignment="1" applyProtection="1">
      <alignment horizontal="center" vertical="center"/>
      <protection hidden="1"/>
    </xf>
    <xf numFmtId="0" fontId="38" fillId="12" borderId="58" xfId="0" applyFont="1" applyFill="1" applyBorder="1" applyAlignment="1" applyProtection="1">
      <alignment horizontal="center" vertical="center"/>
      <protection hidden="1"/>
    </xf>
    <xf numFmtId="2" fontId="38" fillId="12" borderId="59" xfId="0" applyNumberFormat="1" applyFont="1" applyFill="1" applyBorder="1" applyAlignment="1" applyProtection="1">
      <alignment horizontal="center" vertical="center"/>
      <protection hidden="1"/>
    </xf>
    <xf numFmtId="171" fontId="24" fillId="0" borderId="2" xfId="0" applyNumberFormat="1" applyFont="1" applyBorder="1" applyAlignment="1" applyProtection="1">
      <alignment horizontal="center" vertical="center"/>
      <protection hidden="1"/>
    </xf>
    <xf numFmtId="0" fontId="26" fillId="12" borderId="29" xfId="0" applyFont="1" applyFill="1" applyBorder="1" applyAlignment="1" applyProtection="1">
      <alignment horizontal="center" vertical="center"/>
      <protection hidden="1"/>
    </xf>
    <xf numFmtId="0" fontId="26" fillId="12" borderId="9" xfId="0" applyFont="1" applyFill="1" applyBorder="1" applyAlignment="1" applyProtection="1">
      <alignment horizontal="left"/>
      <protection hidden="1"/>
    </xf>
    <xf numFmtId="0" fontId="26" fillId="12" borderId="9" xfId="0" applyFont="1" applyFill="1" applyBorder="1" applyAlignment="1" applyProtection="1">
      <alignment horizontal="center" vertical="center"/>
      <protection hidden="1"/>
    </xf>
    <xf numFmtId="0" fontId="26" fillId="12" borderId="0" xfId="0" applyFont="1" applyFill="1" applyBorder="1" applyAlignment="1" applyProtection="1">
      <alignment horizontal="center" vertical="center"/>
      <protection hidden="1"/>
    </xf>
    <xf numFmtId="2" fontId="26" fillId="12" borderId="30" xfId="0" applyNumberFormat="1" applyFont="1" applyFill="1" applyBorder="1" applyAlignment="1" applyProtection="1">
      <alignment horizontal="center" vertical="center"/>
      <protection hidden="1"/>
    </xf>
    <xf numFmtId="0" fontId="29" fillId="0" borderId="12" xfId="0" applyFont="1" applyBorder="1" applyAlignment="1" applyProtection="1">
      <alignment horizontal="center" vertical="center"/>
      <protection hidden="1"/>
    </xf>
    <xf numFmtId="0" fontId="24" fillId="0" borderId="12" xfId="0" applyFont="1" applyBorder="1" applyAlignment="1" applyProtection="1">
      <alignment horizontal="center" vertical="center"/>
      <protection hidden="1"/>
    </xf>
    <xf numFmtId="0" fontId="24" fillId="0" borderId="12" xfId="0" applyFont="1" applyBorder="1" applyAlignment="1" applyProtection="1">
      <alignment horizontal="left"/>
      <protection hidden="1"/>
    </xf>
    <xf numFmtId="0" fontId="29" fillId="0" borderId="12" xfId="0" applyFont="1" applyBorder="1" applyAlignment="1" applyProtection="1">
      <alignment horizontal="left"/>
      <protection hidden="1"/>
    </xf>
    <xf numFmtId="0" fontId="26" fillId="0" borderId="12" xfId="0" applyFont="1" applyBorder="1" applyAlignment="1" applyProtection="1">
      <alignment horizontal="center" vertical="center"/>
      <protection hidden="1"/>
    </xf>
    <xf numFmtId="171" fontId="24" fillId="0" borderId="12" xfId="0" applyNumberFormat="1" applyFont="1" applyBorder="1" applyAlignment="1" applyProtection="1">
      <alignment horizontal="center" vertical="center"/>
      <protection hidden="1"/>
    </xf>
    <xf numFmtId="2" fontId="24" fillId="0" borderId="12" xfId="0" applyNumberFormat="1" applyFont="1" applyFill="1" applyBorder="1" applyAlignment="1" applyProtection="1">
      <alignment horizontal="center" vertical="center"/>
      <protection hidden="1"/>
    </xf>
    <xf numFmtId="0" fontId="24" fillId="0" borderId="12" xfId="0" applyNumberFormat="1" applyFont="1" applyBorder="1" applyAlignment="1" applyProtection="1">
      <alignment horizontal="center" vertical="center"/>
      <protection hidden="1"/>
    </xf>
    <xf numFmtId="2" fontId="24" fillId="4" borderId="12" xfId="0" applyNumberFormat="1" applyFont="1" applyFill="1" applyBorder="1" applyAlignment="1" applyProtection="1">
      <alignment horizontal="center" vertical="center"/>
      <protection hidden="1"/>
    </xf>
    <xf numFmtId="0" fontId="29" fillId="12" borderId="12" xfId="0" applyFont="1" applyFill="1" applyBorder="1" applyAlignment="1" applyProtection="1">
      <alignment horizontal="center" vertical="center"/>
      <protection hidden="1"/>
    </xf>
    <xf numFmtId="0" fontId="29" fillId="12" borderId="12" xfId="0" applyFont="1" applyFill="1" applyBorder="1" applyAlignment="1" applyProtection="1">
      <alignment horizontal="left"/>
      <protection hidden="1"/>
    </xf>
    <xf numFmtId="0" fontId="26" fillId="12" borderId="12" xfId="0" applyFont="1" applyFill="1" applyBorder="1" applyAlignment="1" applyProtection="1">
      <alignment horizontal="center" vertical="center"/>
      <protection hidden="1"/>
    </xf>
    <xf numFmtId="0" fontId="30" fillId="10" borderId="17" xfId="0" applyFont="1" applyFill="1" applyBorder="1" applyAlignment="1" applyProtection="1">
      <alignment horizontal="center" vertical="center"/>
      <protection hidden="1"/>
    </xf>
    <xf numFmtId="0" fontId="30" fillId="10" borderId="18" xfId="0" applyFont="1" applyFill="1" applyBorder="1" applyAlignment="1" applyProtection="1">
      <alignment horizontal="left" vertical="center"/>
      <protection hidden="1"/>
    </xf>
    <xf numFmtId="0" fontId="30" fillId="10" borderId="18" xfId="0" applyFont="1" applyFill="1" applyBorder="1" applyAlignment="1" applyProtection="1">
      <alignment horizontal="center" vertical="center"/>
      <protection hidden="1"/>
    </xf>
    <xf numFmtId="0" fontId="30" fillId="11" borderId="18" xfId="0" applyNumberFormat="1" applyFont="1" applyFill="1" applyBorder="1" applyAlignment="1" applyProtection="1">
      <alignment horizontal="center" vertical="center"/>
      <protection hidden="1"/>
    </xf>
    <xf numFmtId="2" fontId="30" fillId="10" borderId="19" xfId="0" applyNumberFormat="1" applyFont="1" applyFill="1" applyBorder="1" applyAlignment="1" applyProtection="1">
      <alignment horizontal="center" vertical="center"/>
      <protection hidden="1"/>
    </xf>
    <xf numFmtId="0" fontId="29" fillId="0" borderId="20" xfId="0" applyFont="1" applyBorder="1" applyAlignment="1" applyProtection="1">
      <alignment horizontal="center" vertical="center"/>
      <protection hidden="1"/>
    </xf>
    <xf numFmtId="0" fontId="24" fillId="0" borderId="20" xfId="0" applyFont="1" applyBorder="1" applyAlignment="1" applyProtection="1">
      <alignment horizontal="center" vertical="center"/>
      <protection hidden="1"/>
    </xf>
    <xf numFmtId="0" fontId="24" fillId="0" borderId="21" xfId="0" applyFont="1" applyBorder="1" applyAlignment="1" applyProtection="1">
      <alignment horizontal="center" vertical="center"/>
      <protection hidden="1"/>
    </xf>
    <xf numFmtId="0" fontId="29" fillId="0" borderId="21" xfId="0" applyFont="1" applyBorder="1" applyAlignment="1" applyProtection="1">
      <alignment horizontal="center" vertical="center"/>
      <protection hidden="1"/>
    </xf>
    <xf numFmtId="2" fontId="24" fillId="0" borderId="21" xfId="0" applyNumberFormat="1" applyFont="1" applyBorder="1" applyAlignment="1" applyProtection="1">
      <alignment horizontal="center" vertical="center"/>
      <protection hidden="1"/>
    </xf>
    <xf numFmtId="2" fontId="29" fillId="0" borderId="21" xfId="0" applyNumberFormat="1" applyFont="1" applyBorder="1" applyAlignment="1" applyProtection="1">
      <alignment horizontal="center" vertical="center"/>
      <protection hidden="1"/>
    </xf>
    <xf numFmtId="0" fontId="29" fillId="12" borderId="20" xfId="0" applyFont="1" applyFill="1" applyBorder="1" applyAlignment="1" applyProtection="1">
      <alignment horizontal="center" vertical="center"/>
      <protection hidden="1"/>
    </xf>
    <xf numFmtId="2" fontId="29" fillId="12" borderId="21" xfId="0" applyNumberFormat="1" applyFont="1" applyFill="1" applyBorder="1" applyAlignment="1" applyProtection="1">
      <alignment horizontal="center" vertical="center"/>
      <protection hidden="1"/>
    </xf>
    <xf numFmtId="2" fontId="29" fillId="0" borderId="28" xfId="0" applyNumberFormat="1" applyFont="1" applyBorder="1" applyAlignment="1" applyProtection="1">
      <alignment horizontal="center" vertical="center"/>
      <protection hidden="1"/>
    </xf>
    <xf numFmtId="0" fontId="24" fillId="0" borderId="12" xfId="0" applyFont="1" applyBorder="1" applyAlignment="1">
      <alignment horizontal="center"/>
    </xf>
    <xf numFmtId="0" fontId="24" fillId="0" borderId="12" xfId="0" applyFont="1" applyBorder="1" applyAlignment="1">
      <alignment horizontal="left"/>
    </xf>
    <xf numFmtId="0" fontId="24" fillId="0" borderId="12" xfId="0" applyFont="1" applyBorder="1"/>
    <xf numFmtId="0" fontId="26" fillId="12" borderId="12" xfId="0" applyFont="1" applyFill="1" applyBorder="1" applyAlignment="1" applyProtection="1">
      <alignment horizontal="left"/>
      <protection hidden="1"/>
    </xf>
    <xf numFmtId="174" fontId="24" fillId="0" borderId="12" xfId="0" applyNumberFormat="1" applyFont="1" applyBorder="1" applyAlignment="1" applyProtection="1">
      <alignment horizontal="center" vertical="center"/>
      <protection hidden="1"/>
    </xf>
    <xf numFmtId="0" fontId="24" fillId="0" borderId="20" xfId="0" applyFont="1" applyBorder="1" applyAlignment="1">
      <alignment horizontal="center"/>
    </xf>
    <xf numFmtId="0" fontId="24" fillId="0" borderId="21" xfId="0" applyFont="1" applyBorder="1"/>
    <xf numFmtId="0" fontId="26" fillId="12" borderId="20" xfId="0" applyFont="1" applyFill="1" applyBorder="1" applyAlignment="1" applyProtection="1">
      <alignment horizontal="center" vertical="center"/>
      <protection hidden="1"/>
    </xf>
    <xf numFmtId="2" fontId="26" fillId="12" borderId="21" xfId="0" applyNumberFormat="1" applyFont="1" applyFill="1" applyBorder="1" applyAlignment="1" applyProtection="1">
      <alignment horizontal="center" vertical="center"/>
      <protection hidden="1"/>
    </xf>
    <xf numFmtId="2" fontId="24" fillId="0" borderId="2" xfId="0" applyNumberFormat="1" applyFont="1" applyBorder="1" applyAlignment="1" applyProtection="1">
      <alignment horizontal="center" vertical="center"/>
      <protection hidden="1"/>
    </xf>
    <xf numFmtId="0" fontId="27" fillId="0" borderId="31" xfId="0" applyFont="1" applyBorder="1" applyAlignment="1" applyProtection="1">
      <alignment horizontal="center" vertical="center"/>
      <protection hidden="1"/>
    </xf>
    <xf numFmtId="0" fontId="24" fillId="0" borderId="2" xfId="0" applyFont="1" applyBorder="1" applyAlignment="1" applyProtection="1">
      <alignment horizontal="left" wrapText="1"/>
      <protection hidden="1"/>
    </xf>
    <xf numFmtId="4" fontId="35" fillId="8" borderId="21" xfId="89" applyNumberFormat="1" applyFont="1" applyFill="1" applyBorder="1" applyAlignment="1">
      <alignment vertical="center"/>
    </xf>
    <xf numFmtId="0" fontId="36" fillId="8" borderId="20" xfId="89" applyFont="1" applyFill="1" applyBorder="1" applyAlignment="1">
      <alignment vertical="center"/>
    </xf>
    <xf numFmtId="0" fontId="36" fillId="8" borderId="12" xfId="89" applyFont="1" applyFill="1" applyBorder="1" applyAlignment="1">
      <alignment vertical="center"/>
    </xf>
    <xf numFmtId="10" fontId="36" fillId="8" borderId="12" xfId="88" applyNumberFormat="1" applyFont="1" applyFill="1" applyBorder="1" applyAlignment="1">
      <alignment horizontal="center" vertical="center"/>
    </xf>
    <xf numFmtId="0" fontId="24" fillId="13" borderId="0" xfId="0" applyFont="1" applyFill="1"/>
    <xf numFmtId="2" fontId="24" fillId="13" borderId="0" xfId="0" applyNumberFormat="1" applyFont="1" applyFill="1"/>
    <xf numFmtId="0" fontId="27" fillId="13" borderId="0" xfId="0" applyFont="1" applyFill="1"/>
    <xf numFmtId="2" fontId="27" fillId="13" borderId="0" xfId="0" applyNumberFormat="1" applyFont="1" applyFill="1"/>
    <xf numFmtId="0" fontId="24" fillId="13" borderId="0" xfId="0" applyFont="1" applyFill="1" applyAlignment="1">
      <alignment horizontal="right"/>
    </xf>
    <xf numFmtId="0" fontId="2" fillId="0" borderId="0" xfId="0" applyFont="1" applyBorder="1" applyAlignment="1" applyProtection="1">
      <alignment horizontal="center" vertical="center"/>
      <protection hidden="1"/>
    </xf>
    <xf numFmtId="2" fontId="0" fillId="0" borderId="0" xfId="0" applyNumberFormat="1" applyFont="1" applyBorder="1" applyAlignment="1" applyProtection="1">
      <alignment horizontal="center" vertical="center"/>
      <protection hidden="1"/>
    </xf>
    <xf numFmtId="0" fontId="27" fillId="0" borderId="0" xfId="0" applyFont="1" applyFill="1" applyBorder="1" applyAlignment="1" applyProtection="1">
      <alignment vertical="center"/>
      <protection hidden="1"/>
    </xf>
    <xf numFmtId="0" fontId="27" fillId="8" borderId="2" xfId="0" applyNumberFormat="1" applyFont="1" applyFill="1" applyBorder="1" applyAlignment="1" applyProtection="1">
      <alignment horizontal="center" vertical="center" wrapText="1"/>
      <protection hidden="1"/>
    </xf>
    <xf numFmtId="0" fontId="27" fillId="8" borderId="10" xfId="0" applyNumberFormat="1" applyFont="1" applyFill="1" applyBorder="1" applyAlignment="1" applyProtection="1">
      <alignment horizontal="center" vertical="center" wrapText="1"/>
      <protection hidden="1"/>
    </xf>
    <xf numFmtId="0" fontId="26" fillId="8" borderId="10" xfId="0" applyFont="1" applyFill="1" applyBorder="1" applyAlignment="1" applyProtection="1">
      <alignment vertical="center"/>
      <protection hidden="1"/>
    </xf>
    <xf numFmtId="0" fontId="26" fillId="8" borderId="10" xfId="0" applyFont="1" applyFill="1" applyBorder="1" applyAlignment="1" applyProtection="1">
      <alignment horizontal="center" vertical="center"/>
      <protection hidden="1"/>
    </xf>
    <xf numFmtId="0" fontId="26" fillId="8" borderId="10" xfId="0" applyFont="1" applyFill="1" applyBorder="1" applyAlignment="1" applyProtection="1">
      <alignment horizontal="right" vertical="center"/>
      <protection hidden="1"/>
    </xf>
    <xf numFmtId="2" fontId="26" fillId="8" borderId="10" xfId="0" applyNumberFormat="1" applyFont="1" applyFill="1" applyBorder="1" applyAlignment="1" applyProtection="1">
      <alignment horizontal="right" vertical="center"/>
      <protection hidden="1"/>
    </xf>
    <xf numFmtId="4" fontId="26" fillId="8" borderId="11" xfId="0" applyNumberFormat="1" applyFont="1" applyFill="1" applyBorder="1" applyAlignment="1" applyProtection="1">
      <alignment horizontal="right" vertical="center"/>
      <protection hidden="1"/>
    </xf>
    <xf numFmtId="0" fontId="27" fillId="8" borderId="8" xfId="0" applyNumberFormat="1" applyFont="1" applyFill="1" applyBorder="1" applyAlignment="1" applyProtection="1">
      <alignment horizontal="center" vertical="center" wrapText="1"/>
      <protection hidden="1"/>
    </xf>
    <xf numFmtId="0" fontId="26" fillId="8" borderId="8" xfId="0" applyFont="1" applyFill="1" applyBorder="1" applyAlignment="1" applyProtection="1">
      <alignment vertical="center"/>
      <protection hidden="1"/>
    </xf>
    <xf numFmtId="0" fontId="27" fillId="8" borderId="10" xfId="0" applyFont="1" applyFill="1" applyBorder="1" applyAlignment="1" applyProtection="1">
      <alignment horizontal="center" vertical="center"/>
      <protection hidden="1"/>
    </xf>
    <xf numFmtId="2" fontId="27" fillId="8" borderId="10" xfId="0" applyNumberFormat="1" applyFont="1" applyFill="1" applyBorder="1" applyAlignment="1" applyProtection="1">
      <alignment horizontal="right" vertical="center"/>
      <protection hidden="1"/>
    </xf>
    <xf numFmtId="2" fontId="27" fillId="8" borderId="10" xfId="0" applyNumberFormat="1" applyFont="1" applyFill="1" applyBorder="1" applyAlignment="1" applyProtection="1">
      <alignment vertical="center"/>
      <protection hidden="1"/>
    </xf>
    <xf numFmtId="0" fontId="26" fillId="8" borderId="8" xfId="0" applyFont="1" applyFill="1" applyBorder="1" applyAlignment="1" applyProtection="1">
      <alignment horizontal="left" vertical="center"/>
      <protection hidden="1"/>
    </xf>
    <xf numFmtId="0" fontId="27" fillId="8" borderId="10" xfId="0" applyFont="1" applyFill="1" applyBorder="1" applyAlignment="1" applyProtection="1">
      <alignment horizontal="right" vertical="center"/>
      <protection hidden="1"/>
    </xf>
    <xf numFmtId="2" fontId="27" fillId="8" borderId="10" xfId="0" applyNumberFormat="1" applyFont="1" applyFill="1" applyBorder="1" applyAlignment="1" applyProtection="1">
      <alignment horizontal="center" vertical="center"/>
      <protection hidden="1"/>
    </xf>
    <xf numFmtId="0" fontId="24" fillId="13" borderId="0" xfId="0" applyFont="1" applyFill="1" applyAlignment="1">
      <alignment horizontal="center"/>
    </xf>
    <xf numFmtId="14" fontId="36" fillId="0" borderId="12" xfId="89" applyNumberFormat="1" applyFont="1" applyFill="1" applyBorder="1" applyAlignment="1">
      <alignment horizontal="right" vertical="center"/>
    </xf>
    <xf numFmtId="0" fontId="7" fillId="0" borderId="60" xfId="90" applyBorder="1" applyProtection="1"/>
    <xf numFmtId="0" fontId="7" fillId="0" borderId="62" xfId="90" applyBorder="1" applyProtection="1"/>
    <xf numFmtId="0" fontId="7" fillId="0" borderId="0" xfId="90" applyBorder="1" applyProtection="1"/>
    <xf numFmtId="0" fontId="7" fillId="0" borderId="0" xfId="90" applyProtection="1"/>
    <xf numFmtId="0" fontId="43" fillId="0" borderId="0" xfId="90" applyFont="1" applyBorder="1" applyAlignment="1" applyProtection="1">
      <alignment horizontal="center" vertical="center"/>
    </xf>
    <xf numFmtId="0" fontId="7" fillId="0" borderId="63" xfId="90" applyBorder="1" applyProtection="1"/>
    <xf numFmtId="0" fontId="43" fillId="0" borderId="64" xfId="90" applyFont="1" applyBorder="1" applyAlignment="1" applyProtection="1">
      <alignment horizontal="center" vertical="center"/>
    </xf>
    <xf numFmtId="0" fontId="7" fillId="0" borderId="65" xfId="90" applyBorder="1" applyProtection="1"/>
    <xf numFmtId="0" fontId="7" fillId="0" borderId="33" xfId="90" applyFont="1" applyBorder="1" applyProtection="1"/>
    <xf numFmtId="0" fontId="7" fillId="0" borderId="34" xfId="90" applyFont="1" applyBorder="1" applyProtection="1"/>
    <xf numFmtId="0" fontId="4" fillId="0" borderId="0" xfId="90" applyFont="1" applyBorder="1" applyAlignment="1" applyProtection="1">
      <alignment vertical="center"/>
    </xf>
    <xf numFmtId="0" fontId="44" fillId="0" borderId="0" xfId="90" applyFont="1" applyBorder="1" applyAlignment="1" applyProtection="1">
      <alignment vertical="center"/>
    </xf>
    <xf numFmtId="0" fontId="4" fillId="14" borderId="12" xfId="90" applyFont="1" applyFill="1" applyBorder="1" applyAlignment="1" applyProtection="1">
      <alignment horizontal="center"/>
      <protection locked="0"/>
    </xf>
    <xf numFmtId="0" fontId="46" fillId="0" borderId="0" xfId="90" applyFont="1" applyProtection="1"/>
    <xf numFmtId="0" fontId="47" fillId="0" borderId="0" xfId="90" applyFont="1" applyBorder="1" applyAlignment="1" applyProtection="1">
      <alignment vertical="center"/>
    </xf>
    <xf numFmtId="0" fontId="7" fillId="0" borderId="0" xfId="90" applyFont="1" applyBorder="1" applyAlignment="1" applyProtection="1">
      <alignment vertical="center"/>
    </xf>
    <xf numFmtId="0" fontId="7" fillId="0" borderId="0" xfId="90" applyFont="1" applyFill="1" applyBorder="1" applyAlignment="1" applyProtection="1">
      <alignment horizontal="center" vertical="center"/>
    </xf>
    <xf numFmtId="0" fontId="48" fillId="0" borderId="0" xfId="90" applyFont="1" applyProtection="1"/>
    <xf numFmtId="0" fontId="4" fillId="0" borderId="0" xfId="90" quotePrefix="1" applyFont="1" applyBorder="1" applyAlignment="1" applyProtection="1">
      <alignment vertical="center"/>
    </xf>
    <xf numFmtId="0" fontId="7" fillId="0" borderId="0" xfId="90" applyFont="1" applyBorder="1" applyProtection="1"/>
    <xf numFmtId="10" fontId="4" fillId="0" borderId="0" xfId="90" applyNumberFormat="1" applyFont="1" applyBorder="1" applyAlignment="1" applyProtection="1">
      <alignment horizontal="center" vertical="center"/>
    </xf>
    <xf numFmtId="10" fontId="45" fillId="0" borderId="0" xfId="92" applyNumberFormat="1" applyFont="1" applyFill="1" applyBorder="1" applyAlignment="1" applyProtection="1">
      <alignment vertical="center" wrapText="1"/>
    </xf>
    <xf numFmtId="10" fontId="4" fillId="0" borderId="0" xfId="92" applyNumberFormat="1" applyFont="1" applyFill="1" applyBorder="1" applyAlignment="1" applyProtection="1">
      <alignment vertical="center" wrapText="1"/>
    </xf>
    <xf numFmtId="176" fontId="49" fillId="0" borderId="0" xfId="90" applyNumberFormat="1" applyFont="1" applyBorder="1" applyProtection="1"/>
    <xf numFmtId="10" fontId="0" fillId="0" borderId="0" xfId="92" applyNumberFormat="1" applyFont="1" applyProtection="1"/>
    <xf numFmtId="0" fontId="7" fillId="0" borderId="70" xfId="90" applyFont="1" applyBorder="1" applyProtection="1"/>
    <xf numFmtId="0" fontId="7" fillId="0" borderId="55" xfId="90" applyFont="1" applyBorder="1" applyProtection="1"/>
    <xf numFmtId="0" fontId="7" fillId="0" borderId="0" xfId="90" applyFont="1" applyProtection="1"/>
    <xf numFmtId="0" fontId="7" fillId="0" borderId="63" xfId="90" applyFont="1" applyBorder="1" applyProtection="1"/>
    <xf numFmtId="0" fontId="7" fillId="0" borderId="64" xfId="90" applyFont="1" applyBorder="1" applyProtection="1"/>
    <xf numFmtId="0" fontId="7" fillId="0" borderId="65" xfId="90" applyFont="1" applyBorder="1" applyProtection="1"/>
    <xf numFmtId="0" fontId="50" fillId="0" borderId="0" xfId="90" applyFont="1" applyBorder="1" applyAlignment="1" applyProtection="1">
      <alignment horizontal="center" vertical="center" wrapText="1"/>
    </xf>
    <xf numFmtId="0" fontId="4" fillId="0" borderId="0" xfId="90" applyFont="1" applyFill="1" applyBorder="1" applyAlignment="1" applyProtection="1">
      <alignment horizontal="center" vertical="center" wrapText="1"/>
    </xf>
    <xf numFmtId="0" fontId="7" fillId="0" borderId="0" xfId="90" applyAlignment="1" applyProtection="1">
      <alignment horizontal="center"/>
    </xf>
    <xf numFmtId="0" fontId="51" fillId="0" borderId="0" xfId="90" applyFont="1" applyFill="1" applyBorder="1" applyAlignment="1" applyProtection="1">
      <alignment horizontal="left" vertical="center" wrapText="1"/>
    </xf>
    <xf numFmtId="10" fontId="51" fillId="0" borderId="0" xfId="92" applyNumberFormat="1" applyFont="1" applyBorder="1" applyAlignment="1" applyProtection="1">
      <alignment horizontal="center" vertical="center" wrapText="1"/>
    </xf>
    <xf numFmtId="10" fontId="46" fillId="14" borderId="14" xfId="92" applyNumberFormat="1" applyFont="1" applyFill="1" applyBorder="1" applyAlignment="1" applyProtection="1">
      <alignment horizontal="center" vertical="center" wrapText="1"/>
      <protection locked="0"/>
    </xf>
    <xf numFmtId="10" fontId="7" fillId="0" borderId="34" xfId="90" applyNumberFormat="1" applyFont="1" applyBorder="1" applyProtection="1"/>
    <xf numFmtId="10" fontId="7" fillId="0" borderId="0" xfId="90" applyNumberFormat="1" applyBorder="1" applyProtection="1"/>
    <xf numFmtId="10" fontId="7" fillId="0" borderId="0" xfId="90" applyNumberFormat="1" applyProtection="1"/>
    <xf numFmtId="10" fontId="46" fillId="14" borderId="72" xfId="92" applyNumberFormat="1" applyFont="1" applyFill="1" applyBorder="1" applyAlignment="1" applyProtection="1">
      <alignment horizontal="center" vertical="center" wrapText="1"/>
      <protection locked="0"/>
    </xf>
    <xf numFmtId="10" fontId="46" fillId="14" borderId="13" xfId="92" applyNumberFormat="1" applyFont="1" applyFill="1" applyBorder="1" applyAlignment="1" applyProtection="1">
      <alignment horizontal="center" vertical="center" wrapText="1"/>
      <protection locked="0"/>
    </xf>
    <xf numFmtId="0" fontId="50" fillId="0" borderId="0" xfId="90" applyFont="1" applyFill="1" applyBorder="1" applyAlignment="1" applyProtection="1">
      <alignment horizontal="left" vertical="center" wrapText="1"/>
    </xf>
    <xf numFmtId="176" fontId="4" fillId="0" borderId="0" xfId="92" applyNumberFormat="1" applyFont="1" applyFill="1" applyBorder="1" applyAlignment="1" applyProtection="1">
      <alignment horizontal="center" vertical="center" wrapText="1"/>
    </xf>
    <xf numFmtId="176" fontId="7" fillId="0" borderId="0" xfId="90" applyNumberFormat="1" applyProtection="1"/>
    <xf numFmtId="0" fontId="52" fillId="0" borderId="0" xfId="90" applyFont="1" applyBorder="1" applyProtection="1"/>
    <xf numFmtId="0" fontId="4" fillId="0" borderId="0" xfId="90" applyFont="1" applyProtection="1"/>
    <xf numFmtId="0" fontId="54" fillId="0" borderId="0" xfId="90" applyFont="1" applyBorder="1" applyAlignment="1" applyProtection="1">
      <alignment horizontal="center"/>
    </xf>
    <xf numFmtId="0" fontId="50" fillId="0" borderId="0" xfId="90" applyFont="1" applyBorder="1" applyAlignment="1" applyProtection="1">
      <alignment horizontal="left" vertical="center" wrapText="1"/>
    </xf>
    <xf numFmtId="0" fontId="4" fillId="0" borderId="0" xfId="90" applyFont="1" applyAlignment="1" applyProtection="1">
      <alignment vertical="center"/>
    </xf>
    <xf numFmtId="0" fontId="4" fillId="0" borderId="0" xfId="90" applyFont="1" applyAlignment="1" applyProtection="1">
      <alignment vertical="center" wrapText="1"/>
    </xf>
    <xf numFmtId="0" fontId="4" fillId="0" borderId="0" xfId="90" applyFont="1" applyBorder="1" applyAlignment="1" applyProtection="1">
      <alignment wrapText="1"/>
    </xf>
    <xf numFmtId="0" fontId="50" fillId="0" borderId="71" xfId="90" applyFont="1" applyBorder="1" applyAlignment="1" applyProtection="1">
      <alignment horizontal="left" vertical="center" wrapText="1"/>
    </xf>
    <xf numFmtId="10" fontId="51" fillId="0" borderId="71" xfId="92" applyNumberFormat="1" applyFont="1" applyBorder="1" applyAlignment="1" applyProtection="1">
      <alignment horizontal="center" vertical="center" wrapText="1"/>
    </xf>
    <xf numFmtId="0" fontId="7" fillId="0" borderId="71" xfId="90" applyFont="1" applyBorder="1" applyProtection="1"/>
    <xf numFmtId="0" fontId="4" fillId="0" borderId="0" xfId="90" applyFont="1" applyAlignment="1" applyProtection="1">
      <alignment horizontal="center"/>
    </xf>
    <xf numFmtId="10" fontId="7" fillId="0" borderId="0" xfId="90" applyNumberFormat="1" applyAlignment="1" applyProtection="1">
      <alignment horizontal="center"/>
    </xf>
    <xf numFmtId="10" fontId="0" fillId="0" borderId="0" xfId="92" applyNumberFormat="1" applyFont="1" applyAlignment="1" applyProtection="1">
      <alignment horizontal="center"/>
    </xf>
    <xf numFmtId="177" fontId="7" fillId="0" borderId="0" xfId="90" applyNumberFormat="1" applyAlignment="1" applyProtection="1">
      <alignment horizontal="center"/>
    </xf>
    <xf numFmtId="9" fontId="0" fillId="0" borderId="0" xfId="92" applyFont="1" applyProtection="1"/>
    <xf numFmtId="0" fontId="7" fillId="0" borderId="33" xfId="90" applyBorder="1" applyProtection="1"/>
    <xf numFmtId="0" fontId="7" fillId="0" borderId="34" xfId="90" applyBorder="1" applyProtection="1"/>
    <xf numFmtId="0" fontId="4" fillId="0" borderId="33" xfId="90" applyFont="1" applyBorder="1" applyAlignment="1" applyProtection="1">
      <alignment vertical="center"/>
    </xf>
    <xf numFmtId="0" fontId="7" fillId="0" borderId="0" xfId="90" applyFont="1" applyBorder="1" applyAlignment="1" applyProtection="1">
      <alignment vertical="center" wrapText="1"/>
    </xf>
    <xf numFmtId="0" fontId="7" fillId="0" borderId="0" xfId="90" applyBorder="1" applyAlignment="1" applyProtection="1">
      <alignment vertical="center"/>
    </xf>
    <xf numFmtId="0" fontId="55" fillId="0" borderId="0" xfId="90" applyFont="1" applyAlignment="1" applyProtection="1">
      <alignment vertical="center" wrapText="1"/>
    </xf>
    <xf numFmtId="0" fontId="7" fillId="0" borderId="33" xfId="90" applyBorder="1" applyAlignment="1" applyProtection="1">
      <alignment vertical="center"/>
    </xf>
    <xf numFmtId="9" fontId="7" fillId="0" borderId="0" xfId="90" applyNumberFormat="1" applyProtection="1"/>
    <xf numFmtId="0" fontId="4" fillId="0" borderId="33" xfId="90" applyFont="1" applyBorder="1" applyProtection="1"/>
    <xf numFmtId="0" fontId="4" fillId="0" borderId="0" xfId="90" applyFont="1" applyBorder="1" applyProtection="1"/>
    <xf numFmtId="0" fontId="55" fillId="0" borderId="75" xfId="90" applyFont="1" applyBorder="1" applyAlignment="1" applyProtection="1">
      <alignment vertical="top" wrapText="1"/>
    </xf>
    <xf numFmtId="10" fontId="55" fillId="0" borderId="55" xfId="90" applyNumberFormat="1" applyFont="1" applyBorder="1" applyAlignment="1" applyProtection="1">
      <alignment horizontal="center" vertical="top" wrapText="1"/>
    </xf>
    <xf numFmtId="0" fontId="7" fillId="0" borderId="70" xfId="90" applyBorder="1" applyProtection="1"/>
    <xf numFmtId="0" fontId="7" fillId="0" borderId="71" xfId="90" applyBorder="1" applyProtection="1"/>
    <xf numFmtId="0" fontId="7" fillId="0" borderId="55" xfId="90" applyBorder="1" applyProtection="1"/>
    <xf numFmtId="0" fontId="55" fillId="0" borderId="15" xfId="90" applyFont="1" applyBorder="1" applyAlignment="1" applyProtection="1">
      <alignment vertical="top" wrapText="1"/>
    </xf>
    <xf numFmtId="10" fontId="55" fillId="0" borderId="76" xfId="90" applyNumberFormat="1" applyFont="1" applyBorder="1" applyAlignment="1" applyProtection="1">
      <alignment horizontal="center" vertical="top" wrapText="1"/>
    </xf>
    <xf numFmtId="0" fontId="7" fillId="0" borderId="33" xfId="90" applyBorder="1" applyAlignment="1" applyProtection="1">
      <alignment wrapText="1"/>
    </xf>
    <xf numFmtId="0" fontId="7" fillId="9" borderId="0" xfId="90" applyFill="1" applyBorder="1" applyAlignment="1" applyProtection="1">
      <alignment wrapText="1"/>
    </xf>
    <xf numFmtId="0" fontId="7" fillId="0" borderId="0" xfId="90" applyBorder="1" applyAlignment="1" applyProtection="1">
      <alignment wrapText="1"/>
    </xf>
    <xf numFmtId="0" fontId="7" fillId="0" borderId="34" xfId="90" applyBorder="1" applyAlignment="1" applyProtection="1">
      <alignment wrapText="1"/>
    </xf>
    <xf numFmtId="0" fontId="7" fillId="0" borderId="12" xfId="90" applyBorder="1" applyProtection="1"/>
    <xf numFmtId="0" fontId="7" fillId="0" borderId="12" xfId="90" applyBorder="1" applyAlignment="1" applyProtection="1">
      <alignment horizontal="center"/>
    </xf>
    <xf numFmtId="10" fontId="55" fillId="0" borderId="12" xfId="90" applyNumberFormat="1" applyFont="1" applyBorder="1" applyAlignment="1" applyProtection="1">
      <alignment horizontal="center" vertical="top" wrapText="1"/>
    </xf>
    <xf numFmtId="0" fontId="55" fillId="0" borderId="12" xfId="90" applyFont="1" applyBorder="1" applyAlignment="1" applyProtection="1">
      <alignment vertical="top" wrapText="1"/>
    </xf>
    <xf numFmtId="0" fontId="55" fillId="0" borderId="15" xfId="90" applyFont="1" applyBorder="1" applyAlignment="1" applyProtection="1">
      <alignment horizontal="center" vertical="top" wrapText="1"/>
    </xf>
    <xf numFmtId="0" fontId="55" fillId="0" borderId="76" xfId="90" applyFont="1" applyBorder="1" applyAlignment="1" applyProtection="1">
      <alignment horizontal="center" vertical="top" wrapText="1"/>
    </xf>
    <xf numFmtId="0" fontId="38" fillId="0" borderId="0" xfId="0" applyFont="1" applyBorder="1" applyAlignment="1" applyProtection="1">
      <alignment horizontal="center"/>
      <protection hidden="1"/>
    </xf>
    <xf numFmtId="0" fontId="38" fillId="0" borderId="0" xfId="0" applyFont="1" applyBorder="1" applyAlignment="1" applyProtection="1">
      <alignment horizontal="right"/>
      <protection hidden="1"/>
    </xf>
    <xf numFmtId="0" fontId="22" fillId="0" borderId="0" xfId="0" applyFont="1" applyBorder="1" applyAlignment="1" applyProtection="1">
      <alignment vertical="top"/>
      <protection hidden="1"/>
    </xf>
    <xf numFmtId="0" fontId="22" fillId="0" borderId="0" xfId="0" applyFont="1" applyBorder="1" applyProtection="1">
      <protection hidden="1"/>
    </xf>
    <xf numFmtId="170" fontId="38" fillId="0" borderId="0" xfId="0" applyNumberFormat="1" applyFont="1" applyFill="1" applyBorder="1" applyAlignment="1" applyProtection="1">
      <alignment horizontal="left"/>
      <protection hidden="1"/>
    </xf>
    <xf numFmtId="0" fontId="38" fillId="0" borderId="0" xfId="0" applyFont="1" applyBorder="1" applyProtection="1">
      <protection hidden="1"/>
    </xf>
    <xf numFmtId="0" fontId="22" fillId="2" borderId="12" xfId="0" applyFont="1" applyFill="1" applyBorder="1" applyAlignment="1" applyProtection="1">
      <alignment horizontal="center"/>
      <protection hidden="1"/>
    </xf>
    <xf numFmtId="0" fontId="22" fillId="2" borderId="12" xfId="0" applyFont="1" applyFill="1" applyBorder="1" applyAlignment="1" applyProtection="1">
      <alignment horizontal="right"/>
      <protection hidden="1"/>
    </xf>
    <xf numFmtId="0" fontId="37" fillId="0" borderId="12" xfId="0" applyNumberFormat="1" applyFont="1" applyBorder="1" applyAlignment="1" applyProtection="1">
      <alignment horizontal="center" vertical="center"/>
      <protection hidden="1"/>
    </xf>
    <xf numFmtId="0" fontId="38" fillId="0" borderId="12" xfId="0" applyFont="1" applyBorder="1" applyAlignment="1" applyProtection="1">
      <alignment horizontal="left" vertical="center"/>
      <protection hidden="1"/>
    </xf>
    <xf numFmtId="10" fontId="38" fillId="5" borderId="12" xfId="0" applyNumberFormat="1" applyFont="1" applyFill="1" applyBorder="1" applyAlignment="1" applyProtection="1">
      <alignment horizontal="right"/>
      <protection hidden="1"/>
    </xf>
    <xf numFmtId="49" fontId="38" fillId="0" borderId="12" xfId="0" applyNumberFormat="1" applyFont="1" applyBorder="1" applyProtection="1">
      <protection hidden="1"/>
    </xf>
    <xf numFmtId="0" fontId="22" fillId="0" borderId="12" xfId="0" applyFont="1" applyBorder="1" applyAlignment="1" applyProtection="1">
      <alignment horizontal="right"/>
      <protection hidden="1"/>
    </xf>
    <xf numFmtId="10" fontId="22" fillId="0" borderId="12" xfId="0" applyNumberFormat="1" applyFont="1" applyBorder="1" applyAlignment="1" applyProtection="1">
      <alignment horizontal="right"/>
      <protection hidden="1"/>
    </xf>
    <xf numFmtId="49" fontId="38" fillId="0" borderId="0" xfId="0" applyNumberFormat="1" applyFont="1" applyBorder="1" applyProtection="1">
      <protection hidden="1"/>
    </xf>
    <xf numFmtId="0" fontId="38" fillId="0" borderId="12" xfId="0" applyNumberFormat="1" applyFont="1" applyBorder="1" applyAlignment="1" applyProtection="1">
      <alignment horizontal="center"/>
      <protection hidden="1"/>
    </xf>
    <xf numFmtId="0" fontId="38" fillId="0" borderId="12" xfId="0" applyFont="1" applyBorder="1" applyProtection="1">
      <protection hidden="1"/>
    </xf>
    <xf numFmtId="10" fontId="38" fillId="5" borderId="12" xfId="0" applyNumberFormat="1" applyFont="1" applyFill="1" applyBorder="1" applyAlignment="1" applyProtection="1">
      <alignment horizontal="right" wrapText="1"/>
      <protection hidden="1"/>
    </xf>
    <xf numFmtId="0" fontId="38" fillId="0" borderId="12" xfId="0" applyNumberFormat="1" applyFont="1" applyBorder="1" applyAlignment="1" applyProtection="1">
      <alignment horizontal="center" vertical="top"/>
      <protection hidden="1"/>
    </xf>
    <xf numFmtId="0" fontId="38" fillId="0" borderId="12" xfId="0" applyFont="1" applyBorder="1" applyAlignment="1" applyProtection="1">
      <alignment horizontal="justify" wrapText="1"/>
      <protection hidden="1"/>
    </xf>
    <xf numFmtId="49" fontId="38" fillId="0" borderId="12" xfId="0" applyNumberFormat="1" applyFont="1" applyBorder="1" applyAlignment="1" applyProtection="1">
      <alignment horizontal="center"/>
      <protection hidden="1"/>
    </xf>
    <xf numFmtId="10" fontId="38" fillId="0" borderId="12" xfId="0" applyNumberFormat="1" applyFont="1" applyBorder="1" applyAlignment="1" applyProtection="1">
      <alignment horizontal="right"/>
      <protection hidden="1"/>
    </xf>
    <xf numFmtId="0" fontId="56" fillId="0" borderId="0" xfId="0" applyFont="1" applyBorder="1" applyProtection="1">
      <protection hidden="1"/>
    </xf>
    <xf numFmtId="0" fontId="56" fillId="0" borderId="0" xfId="0" applyFont="1" applyBorder="1" applyAlignment="1" applyProtection="1">
      <alignment horizontal="right"/>
      <protection hidden="1"/>
    </xf>
    <xf numFmtId="0" fontId="18" fillId="0" borderId="0" xfId="0" applyFont="1" applyBorder="1" applyProtection="1">
      <protection hidden="1"/>
    </xf>
    <xf numFmtId="0" fontId="0" fillId="0" borderId="0" xfId="0" applyBorder="1" applyAlignment="1" applyProtection="1">
      <alignment horizontal="right"/>
      <protection hidden="1"/>
    </xf>
    <xf numFmtId="0" fontId="19" fillId="0" borderId="0" xfId="0" applyFont="1" applyBorder="1" applyProtection="1">
      <protection hidden="1"/>
    </xf>
    <xf numFmtId="0" fontId="22" fillId="0" borderId="0" xfId="0" applyFont="1" applyBorder="1" applyAlignment="1" applyProtection="1">
      <alignment horizontal="center"/>
      <protection hidden="1"/>
    </xf>
    <xf numFmtId="0" fontId="4" fillId="0" borderId="0" xfId="90" applyFont="1" applyBorder="1" applyAlignment="1" applyProtection="1">
      <alignment horizontal="center" vertical="center"/>
    </xf>
    <xf numFmtId="10" fontId="45" fillId="14" borderId="12" xfId="92" applyNumberFormat="1" applyFont="1" applyFill="1" applyBorder="1" applyAlignment="1" applyProtection="1">
      <alignment horizontal="center" vertical="center" wrapText="1"/>
      <protection locked="0"/>
    </xf>
    <xf numFmtId="10" fontId="49" fillId="0" borderId="0" xfId="92" applyNumberFormat="1" applyFont="1" applyBorder="1" applyAlignment="1" applyProtection="1">
      <alignment horizontal="center"/>
    </xf>
    <xf numFmtId="0" fontId="26" fillId="0" borderId="0" xfId="0" applyFont="1" applyBorder="1" applyAlignment="1" applyProtection="1">
      <alignment horizontal="right" vertical="center"/>
      <protection hidden="1"/>
    </xf>
    <xf numFmtId="49" fontId="26" fillId="0" borderId="0" xfId="0" applyNumberFormat="1" applyFont="1" applyBorder="1" applyAlignment="1" applyProtection="1">
      <alignment horizontal="right" vertical="center"/>
      <protection hidden="1"/>
    </xf>
    <xf numFmtId="0" fontId="35" fillId="8" borderId="66" xfId="89" applyFont="1" applyFill="1" applyBorder="1" applyAlignment="1">
      <alignment horizontal="right" vertical="center"/>
    </xf>
    <xf numFmtId="0" fontId="36" fillId="8" borderId="66" xfId="89" applyFont="1" applyFill="1" applyBorder="1" applyAlignment="1">
      <alignment vertical="center"/>
    </xf>
    <xf numFmtId="2" fontId="30" fillId="7" borderId="12" xfId="0" applyNumberFormat="1" applyFont="1" applyFill="1" applyBorder="1" applyAlignment="1" applyProtection="1">
      <alignment horizontal="center" vertical="center" wrapText="1"/>
      <protection hidden="1"/>
    </xf>
    <xf numFmtId="4" fontId="35" fillId="16" borderId="21" xfId="89" applyNumberFormat="1" applyFont="1" applyFill="1" applyBorder="1" applyAlignment="1">
      <alignment vertical="center"/>
    </xf>
    <xf numFmtId="0" fontId="35" fillId="16" borderId="66" xfId="89" applyFont="1" applyFill="1" applyBorder="1" applyAlignment="1">
      <alignment horizontal="right" vertical="center"/>
    </xf>
    <xf numFmtId="0" fontId="36" fillId="16" borderId="66" xfId="89" applyFont="1" applyFill="1" applyBorder="1" applyAlignment="1">
      <alignment vertical="center"/>
    </xf>
    <xf numFmtId="0" fontId="35" fillId="17" borderId="66" xfId="89" applyFont="1" applyFill="1" applyBorder="1" applyAlignment="1">
      <alignment horizontal="right" vertical="center"/>
    </xf>
    <xf numFmtId="4" fontId="35" fillId="17" borderId="21" xfId="89" applyNumberFormat="1" applyFont="1" applyFill="1" applyBorder="1" applyAlignment="1">
      <alignment vertical="center"/>
    </xf>
    <xf numFmtId="0" fontId="35" fillId="18" borderId="66" xfId="89" applyFont="1" applyFill="1" applyBorder="1" applyAlignment="1">
      <alignment horizontal="right" vertical="center"/>
    </xf>
    <xf numFmtId="4" fontId="35" fillId="18" borderId="21" xfId="89" applyNumberFormat="1" applyFont="1" applyFill="1" applyBorder="1" applyAlignment="1">
      <alignment vertical="center"/>
    </xf>
    <xf numFmtId="2" fontId="27" fillId="0" borderId="16" xfId="0" applyNumberFormat="1" applyFont="1" applyFill="1" applyBorder="1" applyAlignment="1" applyProtection="1">
      <alignment vertical="center" wrapText="1"/>
      <protection hidden="1"/>
    </xf>
    <xf numFmtId="2" fontId="27" fillId="0" borderId="9" xfId="0" applyNumberFormat="1" applyFont="1" applyBorder="1" applyAlignment="1" applyProtection="1">
      <alignment vertical="center"/>
      <protection hidden="1"/>
    </xf>
    <xf numFmtId="4" fontId="27" fillId="0" borderId="9" xfId="0" applyNumberFormat="1" applyFont="1" applyBorder="1" applyAlignment="1" applyProtection="1">
      <alignment horizontal="right" vertical="center"/>
      <protection hidden="1"/>
    </xf>
    <xf numFmtId="2" fontId="26" fillId="0" borderId="12" xfId="0" applyNumberFormat="1" applyFont="1" applyBorder="1" applyAlignment="1" applyProtection="1">
      <alignment horizontal="right" vertical="center"/>
      <protection hidden="1"/>
    </xf>
    <xf numFmtId="2" fontId="27" fillId="8" borderId="77" xfId="0" applyNumberFormat="1" applyFont="1" applyFill="1" applyBorder="1" applyAlignment="1" applyProtection="1">
      <alignment vertical="center"/>
      <protection hidden="1"/>
    </xf>
    <xf numFmtId="4" fontId="27" fillId="8" borderId="78" xfId="0" applyNumberFormat="1" applyFont="1" applyFill="1" applyBorder="1" applyAlignment="1" applyProtection="1">
      <alignment horizontal="right" vertical="center"/>
      <protection hidden="1"/>
    </xf>
    <xf numFmtId="2" fontId="27" fillId="0" borderId="8" xfId="0" applyNumberFormat="1" applyFont="1" applyFill="1" applyBorder="1" applyAlignment="1" applyProtection="1">
      <alignment vertical="center" wrapText="1"/>
      <protection hidden="1"/>
    </xf>
    <xf numFmtId="2" fontId="27" fillId="8" borderId="0" xfId="0" applyNumberFormat="1" applyFont="1" applyFill="1" applyBorder="1" applyAlignment="1" applyProtection="1">
      <alignment vertical="center"/>
      <protection hidden="1"/>
    </xf>
    <xf numFmtId="2" fontId="27" fillId="0" borderId="12" xfId="0" applyNumberFormat="1" applyFont="1" applyFill="1" applyBorder="1" applyAlignment="1" applyProtection="1">
      <alignment vertical="center" wrapText="1"/>
      <protection hidden="1"/>
    </xf>
    <xf numFmtId="4" fontId="27" fillId="8" borderId="79" xfId="0" applyNumberFormat="1" applyFont="1" applyFill="1" applyBorder="1" applyAlignment="1" applyProtection="1">
      <alignment horizontal="right" vertical="center"/>
      <protection hidden="1"/>
    </xf>
    <xf numFmtId="4" fontId="27" fillId="0" borderId="12" xfId="0" applyNumberFormat="1" applyFont="1" applyBorder="1" applyAlignment="1" applyProtection="1">
      <alignment horizontal="right" vertical="center"/>
      <protection hidden="1"/>
    </xf>
    <xf numFmtId="4" fontId="27" fillId="4" borderId="2" xfId="0" applyNumberFormat="1" applyFont="1" applyFill="1" applyBorder="1" applyAlignment="1" applyProtection="1">
      <alignment horizontal="right" vertical="center"/>
      <protection hidden="1"/>
    </xf>
    <xf numFmtId="2" fontId="27" fillId="8" borderId="77" xfId="0" applyNumberFormat="1" applyFont="1" applyFill="1" applyBorder="1" applyAlignment="1" applyProtection="1">
      <alignment horizontal="center" vertical="center"/>
      <protection hidden="1"/>
    </xf>
    <xf numFmtId="0" fontId="27" fillId="8" borderId="78" xfId="0" applyFont="1" applyFill="1" applyBorder="1" applyAlignment="1" applyProtection="1">
      <alignment horizontal="right" vertical="center"/>
      <protection hidden="1"/>
    </xf>
    <xf numFmtId="2" fontId="27" fillId="4" borderId="8" xfId="0" applyNumberFormat="1" applyFont="1" applyFill="1" applyBorder="1" applyAlignment="1" applyProtection="1">
      <alignment vertical="center" wrapText="1"/>
      <protection hidden="1"/>
    </xf>
    <xf numFmtId="2" fontId="27" fillId="4" borderId="12" xfId="0" applyNumberFormat="1" applyFont="1" applyFill="1" applyBorder="1" applyAlignment="1" applyProtection="1">
      <alignment vertical="center" wrapText="1"/>
      <protection hidden="1"/>
    </xf>
    <xf numFmtId="4" fontId="27" fillId="4" borderId="12" xfId="0" applyNumberFormat="1" applyFont="1" applyFill="1" applyBorder="1" applyAlignment="1" applyProtection="1">
      <alignment horizontal="right" vertical="center"/>
      <protection hidden="1"/>
    </xf>
    <xf numFmtId="2" fontId="26" fillId="8" borderId="77" xfId="0" applyNumberFormat="1" applyFont="1" applyFill="1" applyBorder="1" applyAlignment="1" applyProtection="1">
      <alignment horizontal="right" vertical="center"/>
      <protection hidden="1"/>
    </xf>
    <xf numFmtId="4" fontId="26" fillId="8" borderId="78" xfId="0" applyNumberFormat="1" applyFont="1" applyFill="1" applyBorder="1" applyAlignment="1" applyProtection="1">
      <alignment horizontal="right" vertical="center"/>
      <protection hidden="1"/>
    </xf>
    <xf numFmtId="168" fontId="29" fillId="8" borderId="66" xfId="55" applyFont="1" applyFill="1" applyBorder="1" applyAlignment="1">
      <alignment horizontal="right" vertical="center"/>
    </xf>
    <xf numFmtId="0" fontId="35" fillId="18" borderId="0" xfId="89" applyFont="1" applyFill="1" applyBorder="1" applyAlignment="1">
      <alignment horizontal="right" vertical="center"/>
    </xf>
    <xf numFmtId="4" fontId="35" fillId="18" borderId="0" xfId="89" applyNumberFormat="1" applyFont="1" applyFill="1" applyBorder="1" applyAlignment="1">
      <alignment vertical="center"/>
    </xf>
    <xf numFmtId="14" fontId="27" fillId="0" borderId="0" xfId="0" applyNumberFormat="1" applyFont="1" applyFill="1" applyBorder="1" applyAlignment="1" applyProtection="1">
      <alignment horizontal="left" vertical="center"/>
      <protection hidden="1"/>
    </xf>
    <xf numFmtId="14" fontId="27" fillId="0" borderId="0" xfId="0" applyNumberFormat="1" applyFont="1" applyAlignment="1" applyProtection="1">
      <alignment horizontal="left" vertical="center"/>
      <protection hidden="1"/>
    </xf>
    <xf numFmtId="10" fontId="27" fillId="0" borderId="16" xfId="0" applyNumberFormat="1" applyFont="1" applyBorder="1" applyAlignment="1" applyProtection="1">
      <alignment horizontal="right" vertical="center"/>
      <protection hidden="1"/>
    </xf>
    <xf numFmtId="3" fontId="29" fillId="5" borderId="12" xfId="55" applyNumberFormat="1" applyFont="1" applyFill="1" applyBorder="1" applyAlignment="1" applyProtection="1">
      <alignment horizontal="right" vertical="center"/>
      <protection hidden="1"/>
    </xf>
    <xf numFmtId="0" fontId="22" fillId="0" borderId="0" xfId="0" applyFont="1" applyBorder="1" applyAlignment="1" applyProtection="1">
      <alignment horizontal="center"/>
      <protection hidden="1"/>
    </xf>
    <xf numFmtId="0" fontId="38" fillId="0" borderId="0" xfId="0" applyFont="1" applyBorder="1" applyAlignment="1" applyProtection="1">
      <alignment vertical="top" wrapText="1"/>
      <protection hidden="1"/>
    </xf>
    <xf numFmtId="49" fontId="22" fillId="0" borderId="0" xfId="0" applyNumberFormat="1" applyFont="1" applyBorder="1" applyAlignment="1" applyProtection="1">
      <alignment horizontal="center"/>
      <protection hidden="1"/>
    </xf>
    <xf numFmtId="0" fontId="7" fillId="0" borderId="71" xfId="90" applyBorder="1" applyAlignment="1" applyProtection="1">
      <alignment horizontal="center"/>
    </xf>
    <xf numFmtId="0" fontId="4" fillId="0" borderId="0" xfId="90" applyFont="1" applyBorder="1" applyAlignment="1" applyProtection="1">
      <alignment horizontal="center"/>
    </xf>
    <xf numFmtId="0" fontId="4" fillId="0" borderId="63" xfId="90" applyFont="1" applyBorder="1" applyAlignment="1" applyProtection="1">
      <alignment horizontal="center"/>
    </xf>
    <xf numFmtId="0" fontId="4" fillId="0" borderId="64" xfId="90" applyFont="1" applyBorder="1" applyAlignment="1" applyProtection="1">
      <alignment horizontal="center"/>
    </xf>
    <xf numFmtId="0" fontId="4" fillId="0" borderId="65" xfId="90" applyFont="1" applyBorder="1" applyAlignment="1" applyProtection="1">
      <alignment horizontal="center"/>
    </xf>
    <xf numFmtId="0" fontId="7" fillId="0" borderId="33" xfId="90" applyBorder="1" applyAlignment="1" applyProtection="1">
      <alignment horizontal="left" wrapText="1"/>
    </xf>
    <xf numFmtId="0" fontId="7" fillId="0" borderId="0" xfId="90" applyBorder="1" applyAlignment="1" applyProtection="1">
      <alignment horizontal="left" wrapText="1"/>
    </xf>
    <xf numFmtId="0" fontId="7" fillId="0" borderId="34" xfId="90" applyBorder="1" applyAlignment="1" applyProtection="1">
      <alignment horizontal="left" wrapText="1"/>
    </xf>
    <xf numFmtId="10" fontId="49" fillId="0" borderId="0" xfId="92" applyNumberFormat="1" applyFont="1" applyBorder="1" applyAlignment="1" applyProtection="1">
      <alignment horizontal="center"/>
    </xf>
    <xf numFmtId="0" fontId="53" fillId="0" borderId="60" xfId="90" applyFont="1" applyBorder="1" applyAlignment="1" applyProtection="1">
      <alignment horizontal="center"/>
    </xf>
    <xf numFmtId="0" fontId="53" fillId="0" borderId="61" xfId="90" applyFont="1" applyBorder="1" applyAlignment="1" applyProtection="1">
      <alignment horizontal="center"/>
    </xf>
    <xf numFmtId="0" fontId="53" fillId="0" borderId="62" xfId="90" applyFont="1" applyBorder="1" applyAlignment="1" applyProtection="1">
      <alignment horizontal="center"/>
    </xf>
    <xf numFmtId="0" fontId="52" fillId="0" borderId="0" xfId="90" applyFont="1" applyBorder="1" applyAlignment="1" applyProtection="1">
      <alignment vertical="center" wrapText="1"/>
    </xf>
    <xf numFmtId="10" fontId="43" fillId="15" borderId="73" xfId="92" applyNumberFormat="1" applyFont="1" applyFill="1" applyBorder="1" applyAlignment="1" applyProtection="1">
      <alignment horizontal="center" vertical="center"/>
    </xf>
    <xf numFmtId="10" fontId="43" fillId="15" borderId="74" xfId="92" applyNumberFormat="1" applyFont="1" applyFill="1" applyBorder="1" applyAlignment="1" applyProtection="1">
      <alignment horizontal="center" vertical="center"/>
    </xf>
    <xf numFmtId="0" fontId="4" fillId="0" borderId="0" xfId="90" applyFont="1" applyAlignment="1" applyProtection="1">
      <alignment horizontal="left" vertical="center" wrapText="1"/>
    </xf>
    <xf numFmtId="0" fontId="42" fillId="0" borderId="61" xfId="90" applyFont="1" applyBorder="1" applyAlignment="1" applyProtection="1">
      <alignment horizontal="center" vertical="center"/>
    </xf>
    <xf numFmtId="0" fontId="4" fillId="0" borderId="0" xfId="90" applyFont="1" applyBorder="1" applyAlignment="1" applyProtection="1">
      <alignment horizontal="center" vertical="center"/>
    </xf>
    <xf numFmtId="175" fontId="45" fillId="14" borderId="66" xfId="91" applyNumberFormat="1" applyFont="1" applyFill="1" applyBorder="1" applyAlignment="1" applyProtection="1">
      <alignment horizontal="left" vertical="center" wrapText="1"/>
      <protection locked="0"/>
    </xf>
    <xf numFmtId="175" fontId="45" fillId="14" borderId="23" xfId="91" applyNumberFormat="1" applyFont="1" applyFill="1" applyBorder="1" applyAlignment="1" applyProtection="1">
      <alignment horizontal="left" vertical="center" wrapText="1"/>
      <protection locked="0"/>
    </xf>
    <xf numFmtId="175" fontId="45" fillId="14" borderId="24" xfId="91" applyNumberFormat="1" applyFont="1" applyFill="1" applyBorder="1" applyAlignment="1" applyProtection="1">
      <alignment horizontal="left" vertical="center" wrapText="1"/>
      <protection locked="0"/>
    </xf>
    <xf numFmtId="0" fontId="7" fillId="15" borderId="67" xfId="90" applyFont="1" applyFill="1" applyBorder="1" applyAlignment="1" applyProtection="1">
      <alignment horizontal="left" vertical="top" wrapText="1"/>
    </xf>
    <xf numFmtId="0" fontId="7" fillId="15" borderId="68" xfId="90" applyFont="1" applyFill="1" applyBorder="1" applyAlignment="1" applyProtection="1">
      <alignment horizontal="left" vertical="top" wrapText="1"/>
    </xf>
    <xf numFmtId="0" fontId="7" fillId="15" borderId="69" xfId="90" applyFont="1" applyFill="1" applyBorder="1" applyAlignment="1" applyProtection="1">
      <alignment horizontal="left" vertical="top" wrapText="1"/>
    </xf>
    <xf numFmtId="10" fontId="45" fillId="14" borderId="12" xfId="92" applyNumberFormat="1" applyFont="1" applyFill="1" applyBorder="1" applyAlignment="1" applyProtection="1">
      <alignment horizontal="center" vertical="center" wrapText="1"/>
      <protection locked="0"/>
    </xf>
    <xf numFmtId="0" fontId="4" fillId="0" borderId="0" xfId="90" applyFont="1" applyBorder="1" applyAlignment="1" applyProtection="1">
      <alignment horizontal="center" vertical="center" wrapText="1"/>
    </xf>
    <xf numFmtId="0" fontId="7" fillId="0" borderId="0" xfId="90" applyFont="1" applyFill="1" applyBorder="1" applyAlignment="1" applyProtection="1">
      <alignment horizontal="left" vertical="center" wrapText="1"/>
    </xf>
    <xf numFmtId="0" fontId="4" fillId="0" borderId="71" xfId="90" applyFont="1" applyBorder="1" applyAlignment="1" applyProtection="1">
      <alignment horizontal="center" vertical="center"/>
    </xf>
    <xf numFmtId="0" fontId="29" fillId="0" borderId="46" xfId="0" applyFont="1" applyBorder="1" applyAlignment="1" applyProtection="1">
      <alignment horizontal="center" vertical="center"/>
      <protection hidden="1"/>
    </xf>
    <xf numFmtId="0" fontId="29" fillId="0" borderId="47" xfId="0" applyFont="1" applyBorder="1" applyAlignment="1" applyProtection="1">
      <alignment horizontal="center" vertical="center"/>
      <protection hidden="1"/>
    </xf>
    <xf numFmtId="0" fontId="29" fillId="0" borderId="33" xfId="0" applyFont="1" applyBorder="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34" xfId="0" applyFont="1" applyBorder="1" applyAlignment="1" applyProtection="1">
      <alignment horizontal="center" vertical="center"/>
      <protection hidden="1"/>
    </xf>
    <xf numFmtId="0" fontId="29" fillId="0" borderId="31" xfId="0" applyFont="1" applyBorder="1" applyAlignment="1" applyProtection="1">
      <alignment horizontal="center" vertical="center"/>
      <protection hidden="1"/>
    </xf>
    <xf numFmtId="0" fontId="29" fillId="0" borderId="2" xfId="0" applyFont="1" applyBorder="1" applyAlignment="1" applyProtection="1">
      <alignment horizontal="center" vertical="center"/>
      <protection hidden="1"/>
    </xf>
    <xf numFmtId="0" fontId="29" fillId="0" borderId="41" xfId="0" applyFont="1" applyBorder="1" applyAlignment="1" applyProtection="1">
      <alignment horizontal="center" vertical="center"/>
      <protection hidden="1"/>
    </xf>
    <xf numFmtId="0" fontId="29" fillId="0" borderId="16" xfId="0" applyFont="1" applyBorder="1" applyAlignment="1" applyProtection="1">
      <alignment horizontal="center" vertical="center"/>
      <protection hidden="1"/>
    </xf>
    <xf numFmtId="0" fontId="24" fillId="0" borderId="22" xfId="0" applyFont="1" applyBorder="1" applyAlignment="1" applyProtection="1">
      <alignment horizontal="center" vertical="center"/>
      <protection hidden="1"/>
    </xf>
    <xf numFmtId="0" fontId="24" fillId="0" borderId="23" xfId="0" applyFont="1" applyBorder="1" applyAlignment="1" applyProtection="1">
      <alignment horizontal="center" vertical="center"/>
      <protection hidden="1"/>
    </xf>
    <xf numFmtId="0" fontId="24" fillId="0" borderId="54" xfId="0" applyFont="1" applyBorder="1" applyAlignment="1" applyProtection="1">
      <alignment horizontal="center" vertical="center"/>
      <protection hidden="1"/>
    </xf>
    <xf numFmtId="0" fontId="24" fillId="0" borderId="8" xfId="0" applyFont="1" applyBorder="1" applyAlignment="1" applyProtection="1">
      <alignment horizontal="left" wrapText="1"/>
      <protection hidden="1"/>
    </xf>
    <xf numFmtId="0" fontId="24" fillId="0" borderId="10" xfId="0" applyFont="1" applyBorder="1" applyAlignment="1" applyProtection="1">
      <alignment horizontal="left" wrapText="1"/>
      <protection hidden="1"/>
    </xf>
    <xf numFmtId="0" fontId="24" fillId="0" borderId="49" xfId="0" applyFont="1" applyBorder="1" applyAlignment="1" applyProtection="1">
      <alignment horizontal="left" wrapText="1"/>
      <protection hidden="1"/>
    </xf>
    <xf numFmtId="0" fontId="29" fillId="0" borderId="20" xfId="0" applyFont="1" applyBorder="1" applyAlignment="1" applyProtection="1">
      <alignment horizontal="center" vertical="center"/>
      <protection hidden="1"/>
    </xf>
    <xf numFmtId="0" fontId="29" fillId="0" borderId="12" xfId="0" applyFont="1" applyBorder="1" applyAlignment="1" applyProtection="1">
      <alignment horizontal="center" vertical="center"/>
      <protection hidden="1"/>
    </xf>
    <xf numFmtId="0" fontId="29" fillId="0" borderId="21" xfId="0" applyFont="1" applyBorder="1" applyAlignment="1" applyProtection="1">
      <alignment horizontal="center" vertical="center"/>
      <protection hidden="1"/>
    </xf>
    <xf numFmtId="0" fontId="24" fillId="0" borderId="12" xfId="0" applyFont="1" applyBorder="1" applyAlignment="1" applyProtection="1">
      <alignment horizontal="left"/>
      <protection hidden="1"/>
    </xf>
    <xf numFmtId="0" fontId="24" fillId="0" borderId="21" xfId="0" applyFont="1" applyBorder="1" applyAlignment="1" applyProtection="1">
      <alignment horizontal="left"/>
      <protection hidden="1"/>
    </xf>
    <xf numFmtId="0" fontId="29" fillId="0" borderId="26" xfId="0" applyFont="1" applyBorder="1" applyAlignment="1" applyProtection="1">
      <alignment horizontal="center" vertical="center"/>
      <protection hidden="1"/>
    </xf>
    <xf numFmtId="0" fontId="29" fillId="0" borderId="27" xfId="0" applyFont="1" applyBorder="1" applyAlignment="1" applyProtection="1">
      <alignment horizontal="center" vertical="center"/>
      <protection hidden="1"/>
    </xf>
    <xf numFmtId="0" fontId="24" fillId="0" borderId="12" xfId="0" applyFont="1" applyBorder="1" applyAlignment="1" applyProtection="1">
      <alignment horizontal="left" vertical="center" wrapText="1"/>
      <protection hidden="1"/>
    </xf>
    <xf numFmtId="0" fontId="24" fillId="0" borderId="21" xfId="0" applyFont="1" applyBorder="1" applyAlignment="1" applyProtection="1">
      <alignment horizontal="left" vertical="center" wrapText="1"/>
      <protection hidden="1"/>
    </xf>
    <xf numFmtId="0" fontId="37" fillId="0" borderId="53" xfId="0" applyFont="1" applyBorder="1" applyAlignment="1" applyProtection="1">
      <alignment horizontal="center" vertical="center"/>
      <protection hidden="1"/>
    </xf>
    <xf numFmtId="0" fontId="37" fillId="0" borderId="10" xfId="0" applyFont="1" applyBorder="1" applyAlignment="1" applyProtection="1">
      <alignment horizontal="center" vertical="center"/>
      <protection hidden="1"/>
    </xf>
    <xf numFmtId="0" fontId="37" fillId="0" borderId="11" xfId="0" applyFont="1" applyBorder="1" applyAlignment="1" applyProtection="1">
      <alignment horizontal="center" vertical="center"/>
      <protection hidden="1"/>
    </xf>
    <xf numFmtId="0" fontId="37" fillId="0" borderId="46" xfId="0" applyFont="1" applyBorder="1" applyAlignment="1" applyProtection="1">
      <alignment horizontal="center" vertical="center"/>
      <protection hidden="1"/>
    </xf>
    <xf numFmtId="0" fontId="37" fillId="0" borderId="47" xfId="0" applyFont="1" applyBorder="1" applyAlignment="1" applyProtection="1">
      <alignment horizontal="center" vertical="center"/>
      <protection hidden="1"/>
    </xf>
    <xf numFmtId="0" fontId="27" fillId="0" borderId="12" xfId="0" applyFont="1" applyBorder="1" applyAlignment="1" applyProtection="1">
      <alignment horizontal="left" vertical="center" wrapText="1"/>
      <protection hidden="1"/>
    </xf>
    <xf numFmtId="0" fontId="27" fillId="0" borderId="21" xfId="0" applyFont="1" applyBorder="1" applyAlignment="1" applyProtection="1">
      <alignment horizontal="left" vertical="center" wrapText="1"/>
      <protection hidden="1"/>
    </xf>
    <xf numFmtId="0" fontId="37" fillId="0" borderId="33" xfId="0" applyFont="1" applyBorder="1" applyAlignment="1" applyProtection="1">
      <alignment horizontal="center" vertical="center"/>
      <protection hidden="1"/>
    </xf>
    <xf numFmtId="0" fontId="37" fillId="0" borderId="0" xfId="0" applyFont="1" applyBorder="1" applyAlignment="1" applyProtection="1">
      <alignment horizontal="center" vertical="center"/>
      <protection hidden="1"/>
    </xf>
    <xf numFmtId="0" fontId="37" fillId="0" borderId="34" xfId="0" applyFont="1" applyBorder="1" applyAlignment="1" applyProtection="1">
      <alignment horizontal="center" vertical="center"/>
      <protection hidden="1"/>
    </xf>
    <xf numFmtId="0" fontId="24" fillId="0" borderId="2" xfId="0" applyFont="1" applyBorder="1" applyAlignment="1" applyProtection="1">
      <alignment horizontal="left"/>
      <protection hidden="1"/>
    </xf>
    <xf numFmtId="0" fontId="24" fillId="0" borderId="32" xfId="0" applyFont="1" applyBorder="1" applyAlignment="1" applyProtection="1">
      <alignment horizontal="left"/>
      <protection hidden="1"/>
    </xf>
    <xf numFmtId="0" fontId="37" fillId="0" borderId="31" xfId="0" applyFont="1" applyBorder="1" applyAlignment="1" applyProtection="1">
      <alignment horizontal="center" vertical="center"/>
      <protection hidden="1"/>
    </xf>
    <xf numFmtId="0" fontId="37" fillId="0" borderId="2" xfId="0" applyFont="1" applyBorder="1" applyAlignment="1" applyProtection="1">
      <alignment horizontal="center" vertical="center"/>
      <protection hidden="1"/>
    </xf>
    <xf numFmtId="0" fontId="37" fillId="0" borderId="50" xfId="0" applyFont="1" applyBorder="1" applyAlignment="1" applyProtection="1">
      <alignment horizontal="center" vertical="center"/>
      <protection hidden="1"/>
    </xf>
    <xf numFmtId="0" fontId="37" fillId="0" borderId="51" xfId="0" applyFont="1" applyBorder="1" applyAlignment="1" applyProtection="1">
      <alignment horizontal="center" vertical="center"/>
      <protection hidden="1"/>
    </xf>
    <xf numFmtId="0" fontId="37" fillId="0" borderId="52" xfId="0" applyFont="1" applyBorder="1" applyAlignment="1" applyProtection="1">
      <alignment horizontal="center" vertical="center"/>
      <protection hidden="1"/>
    </xf>
    <xf numFmtId="0" fontId="38" fillId="0" borderId="9" xfId="0" applyFont="1" applyBorder="1" applyAlignment="1" applyProtection="1">
      <alignment horizontal="left"/>
      <protection hidden="1"/>
    </xf>
    <xf numFmtId="0" fontId="38" fillId="0" borderId="30" xfId="0" applyFont="1" applyBorder="1" applyAlignment="1" applyProtection="1">
      <alignment horizontal="left"/>
      <protection hidden="1"/>
    </xf>
    <xf numFmtId="0" fontId="37" fillId="0" borderId="41" xfId="0" applyFont="1" applyBorder="1" applyAlignment="1" applyProtection="1">
      <alignment horizontal="center" vertical="center"/>
      <protection hidden="1"/>
    </xf>
    <xf numFmtId="0" fontId="37" fillId="0" borderId="16" xfId="0" applyFont="1" applyBorder="1" applyAlignment="1" applyProtection="1">
      <alignment horizontal="center" vertical="center"/>
      <protection hidden="1"/>
    </xf>
    <xf numFmtId="0" fontId="38" fillId="0" borderId="43" xfId="0" applyFont="1" applyBorder="1" applyAlignment="1" applyProtection="1">
      <alignment horizontal="center" vertical="center"/>
      <protection hidden="1"/>
    </xf>
    <xf numFmtId="0" fontId="38" fillId="0" borderId="44" xfId="0" applyFont="1" applyBorder="1" applyAlignment="1" applyProtection="1">
      <alignment horizontal="center" vertical="center"/>
      <protection hidden="1"/>
    </xf>
    <xf numFmtId="0" fontId="38" fillId="0" borderId="45" xfId="0" applyFont="1" applyBorder="1" applyAlignment="1" applyProtection="1">
      <alignment horizontal="center" vertical="center"/>
      <protection hidden="1"/>
    </xf>
    <xf numFmtId="0" fontId="38" fillId="0" borderId="8" xfId="0" applyFont="1" applyBorder="1" applyAlignment="1" applyProtection="1">
      <alignment horizontal="left" wrapText="1"/>
      <protection hidden="1"/>
    </xf>
    <xf numFmtId="0" fontId="38" fillId="0" borderId="10" xfId="0" applyFont="1" applyBorder="1" applyAlignment="1" applyProtection="1">
      <alignment horizontal="left" wrapText="1"/>
      <protection hidden="1"/>
    </xf>
    <xf numFmtId="0" fontId="38" fillId="0" borderId="49" xfId="0" applyFont="1" applyBorder="1" applyAlignment="1" applyProtection="1">
      <alignment horizontal="left" wrapText="1"/>
      <protection hidden="1"/>
    </xf>
    <xf numFmtId="0" fontId="39" fillId="0" borderId="8" xfId="0" applyFont="1" applyBorder="1" applyAlignment="1" applyProtection="1">
      <alignment horizontal="left" wrapText="1"/>
      <protection hidden="1"/>
    </xf>
    <xf numFmtId="0" fontId="39" fillId="0" borderId="10" xfId="0" applyFont="1" applyBorder="1" applyAlignment="1" applyProtection="1">
      <alignment horizontal="left" wrapText="1"/>
      <protection hidden="1"/>
    </xf>
    <xf numFmtId="0" fontId="39" fillId="0" borderId="49" xfId="0" applyFont="1" applyBorder="1" applyAlignment="1" applyProtection="1">
      <alignment horizontal="left" wrapText="1"/>
      <protection hidden="1"/>
    </xf>
    <xf numFmtId="0" fontId="32" fillId="0" borderId="0" xfId="89" applyFont="1" applyFill="1" applyBorder="1" applyAlignment="1">
      <alignment horizontal="center" vertical="center"/>
    </xf>
    <xf numFmtId="0" fontId="34" fillId="9" borderId="17" xfId="89" applyFont="1" applyFill="1" applyBorder="1" applyAlignment="1">
      <alignment horizontal="center" vertical="center"/>
    </xf>
    <xf numFmtId="0" fontId="34" fillId="9" borderId="18" xfId="89" applyFont="1" applyFill="1" applyBorder="1" applyAlignment="1">
      <alignment horizontal="center" vertical="center"/>
    </xf>
    <xf numFmtId="0" fontId="34" fillId="9" borderId="19" xfId="89" applyFont="1" applyFill="1" applyBorder="1" applyAlignment="1">
      <alignment horizontal="center" vertical="center"/>
    </xf>
    <xf numFmtId="0" fontId="35" fillId="0" borderId="22" xfId="89" applyFont="1" applyBorder="1" applyAlignment="1">
      <alignment horizontal="center" vertical="center"/>
    </xf>
    <xf numFmtId="0" fontId="35" fillId="0" borderId="23" xfId="89" applyFont="1" applyBorder="1" applyAlignment="1">
      <alignment horizontal="center" vertical="center"/>
    </xf>
    <xf numFmtId="0" fontId="35" fillId="0" borderId="24" xfId="89" applyFont="1" applyBorder="1" applyAlignment="1">
      <alignment horizontal="center" vertical="center"/>
    </xf>
    <xf numFmtId="0" fontId="38" fillId="0" borderId="2" xfId="0" applyFont="1" applyBorder="1" applyAlignment="1" applyProtection="1">
      <alignment horizontal="left"/>
      <protection hidden="1"/>
    </xf>
    <xf numFmtId="0" fontId="38" fillId="0" borderId="32" xfId="0" applyFont="1" applyBorder="1" applyAlignment="1" applyProtection="1">
      <alignment horizontal="left"/>
      <protection hidden="1"/>
    </xf>
    <xf numFmtId="0" fontId="41" fillId="0" borderId="0" xfId="89" applyFont="1" applyFill="1" applyBorder="1" applyAlignment="1">
      <alignment horizontal="left" vertical="center" wrapText="1"/>
    </xf>
    <xf numFmtId="0" fontId="37" fillId="0" borderId="35" xfId="0" applyFont="1" applyBorder="1" applyAlignment="1" applyProtection="1">
      <alignment horizontal="center" vertical="center"/>
      <protection hidden="1"/>
    </xf>
    <xf numFmtId="0" fontId="37" fillId="0" borderId="36" xfId="0" applyFont="1" applyBorder="1" applyAlignment="1" applyProtection="1">
      <alignment horizontal="center" vertical="center"/>
      <protection hidden="1"/>
    </xf>
    <xf numFmtId="0" fontId="37" fillId="0" borderId="37" xfId="0" applyFont="1" applyBorder="1" applyAlignment="1" applyProtection="1">
      <alignment horizontal="center" vertical="center"/>
      <protection hidden="1"/>
    </xf>
    <xf numFmtId="0" fontId="35" fillId="8" borderId="20" xfId="89" applyFont="1" applyFill="1" applyBorder="1" applyAlignment="1">
      <alignment horizontal="right" vertical="center"/>
    </xf>
    <xf numFmtId="0" fontId="35" fillId="8" borderId="12" xfId="89" applyFont="1" applyFill="1" applyBorder="1" applyAlignment="1">
      <alignment horizontal="right" vertical="center"/>
    </xf>
    <xf numFmtId="0" fontId="35" fillId="17" borderId="20" xfId="89" applyFont="1" applyFill="1" applyBorder="1" applyAlignment="1">
      <alignment horizontal="right" vertical="center"/>
    </xf>
    <xf numFmtId="0" fontId="35" fillId="17" borderId="12" xfId="89" applyFont="1" applyFill="1" applyBorder="1" applyAlignment="1">
      <alignment horizontal="right" vertical="center"/>
    </xf>
    <xf numFmtId="0" fontId="35" fillId="18" borderId="20" xfId="89" applyFont="1" applyFill="1" applyBorder="1" applyAlignment="1">
      <alignment horizontal="right" vertical="center"/>
    </xf>
    <xf numFmtId="0" fontId="35" fillId="18" borderId="12" xfId="89" applyFont="1" applyFill="1" applyBorder="1" applyAlignment="1">
      <alignment horizontal="right" vertical="center"/>
    </xf>
    <xf numFmtId="49" fontId="30" fillId="7" borderId="14" xfId="0" applyNumberFormat="1" applyFont="1" applyFill="1" applyBorder="1" applyAlignment="1" applyProtection="1">
      <alignment horizontal="center" vertical="center" wrapText="1"/>
      <protection hidden="1"/>
    </xf>
    <xf numFmtId="49" fontId="30" fillId="7" borderId="13" xfId="0" applyNumberFormat="1" applyFont="1" applyFill="1" applyBorder="1" applyAlignment="1" applyProtection="1">
      <alignment horizontal="center" vertical="center" wrapText="1"/>
      <protection hidden="1"/>
    </xf>
    <xf numFmtId="0" fontId="22" fillId="0" borderId="0" xfId="0" applyFont="1" applyAlignment="1">
      <alignment horizontal="left" vertical="center" wrapText="1"/>
    </xf>
    <xf numFmtId="0" fontId="24" fillId="13" borderId="0" xfId="0" applyFont="1" applyFill="1" applyBorder="1" applyAlignment="1">
      <alignment horizontal="center"/>
    </xf>
    <xf numFmtId="49" fontId="26" fillId="0" borderId="0" xfId="0" applyNumberFormat="1" applyFont="1" applyBorder="1" applyAlignment="1" applyProtection="1">
      <alignment horizontal="center" vertical="center"/>
      <protection hidden="1"/>
    </xf>
    <xf numFmtId="0" fontId="26" fillId="0" borderId="0" xfId="0" applyFont="1" applyBorder="1" applyAlignment="1" applyProtection="1">
      <alignment horizontal="right" vertical="center"/>
      <protection hidden="1"/>
    </xf>
    <xf numFmtId="0" fontId="27" fillId="0" borderId="0" xfId="0" applyFont="1" applyBorder="1" applyAlignment="1" applyProtection="1">
      <alignment horizontal="justify" vertical="center" wrapText="1"/>
      <protection hidden="1"/>
    </xf>
    <xf numFmtId="0" fontId="30" fillId="7" borderId="12" xfId="0" applyFont="1" applyFill="1" applyBorder="1" applyAlignment="1" applyProtection="1">
      <alignment horizontal="center" vertical="center" wrapText="1"/>
      <protection hidden="1"/>
    </xf>
    <xf numFmtId="0" fontId="30" fillId="7" borderId="12" xfId="0" applyFont="1" applyFill="1" applyBorder="1" applyAlignment="1" applyProtection="1">
      <alignment horizontal="right" vertical="center" wrapText="1"/>
      <protection hidden="1"/>
    </xf>
    <xf numFmtId="2" fontId="30" fillId="7" borderId="12" xfId="0" applyNumberFormat="1" applyFont="1" applyFill="1" applyBorder="1" applyAlignment="1" applyProtection="1">
      <alignment horizontal="center" vertical="center"/>
      <protection hidden="1"/>
    </xf>
    <xf numFmtId="0" fontId="24" fillId="0" borderId="0" xfId="0" applyFont="1" applyBorder="1" applyAlignment="1">
      <alignment horizontal="center"/>
    </xf>
    <xf numFmtId="49" fontId="26" fillId="0" borderId="0" xfId="0" applyNumberFormat="1" applyFont="1" applyBorder="1" applyAlignment="1" applyProtection="1">
      <alignment horizontal="right" vertical="center"/>
      <protection hidden="1"/>
    </xf>
  </cellXfs>
  <cellStyles count="93">
    <cellStyle name="Cálculo 2" xfId="1"/>
    <cellStyle name="Campo da tabela dinâmica" xfId="2"/>
    <cellStyle name="Campo do Assistente de dados" xfId="3"/>
    <cellStyle name="Canto da tabela dinâmica" xfId="4"/>
    <cellStyle name="Canto do Assistente de dados" xfId="5"/>
    <cellStyle name="Categoria da tabela dinâmica" xfId="6"/>
    <cellStyle name="Categoria do Assistente de dados" xfId="7"/>
    <cellStyle name="Comma [0]" xfId="8"/>
    <cellStyle name="Currency [0]" xfId="9"/>
    <cellStyle name="DataPilot Category" xfId="10"/>
    <cellStyle name="DataPilot Corner" xfId="11"/>
    <cellStyle name="DataPilot Field" xfId="12"/>
    <cellStyle name="DataPilot Result" xfId="13"/>
    <cellStyle name="DataPilot Title" xfId="14"/>
    <cellStyle name="DataPilot Value" xfId="15"/>
    <cellStyle name="Entrada 2" xfId="16"/>
    <cellStyle name="Fossa" xfId="17"/>
    <cellStyle name="Indefinido" xfId="18"/>
    <cellStyle name="ITEM" xfId="19"/>
    <cellStyle name="MELHORIA" xfId="20"/>
    <cellStyle name="Moeda 2" xfId="21"/>
    <cellStyle name="Moeda 3" xfId="22"/>
    <cellStyle name="Normal" xfId="0" builtinId="0"/>
    <cellStyle name="Normal 10" xfId="23"/>
    <cellStyle name="Normal 10 2" xfId="24"/>
    <cellStyle name="Normal 10 2 2" xfId="25"/>
    <cellStyle name="Normal 11" xfId="26"/>
    <cellStyle name="Normal 12" xfId="27"/>
    <cellStyle name="Normal 13" xfId="28"/>
    <cellStyle name="Normal 14" xfId="89"/>
    <cellStyle name="Normal 2" xfId="29"/>
    <cellStyle name="Normal 2 2" xfId="30"/>
    <cellStyle name="Normal 2 2 2" xfId="31"/>
    <cellStyle name="Normal 2 3" xfId="32"/>
    <cellStyle name="Normal 2 4" xfId="90"/>
    <cellStyle name="Normal 3" xfId="33"/>
    <cellStyle name="Normal 3 2" xfId="34"/>
    <cellStyle name="Normal 3 3" xfId="35"/>
    <cellStyle name="Normal 4" xfId="36"/>
    <cellStyle name="Normal 4 2" xfId="37"/>
    <cellStyle name="Normal 4 3" xfId="38"/>
    <cellStyle name="Normal 4 3 2" xfId="39"/>
    <cellStyle name="Normal 5" xfId="40"/>
    <cellStyle name="Normal 5 2" xfId="41"/>
    <cellStyle name="Normal 6" xfId="42"/>
    <cellStyle name="Normal 6 2" xfId="43"/>
    <cellStyle name="Normal 7" xfId="44"/>
    <cellStyle name="Normal 8" xfId="45"/>
    <cellStyle name="Normal 9" xfId="46"/>
    <cellStyle name="NUMEROS_2" xfId="47"/>
    <cellStyle name="Porcentagem" xfId="88" builtinId="5"/>
    <cellStyle name="Porcentagem 2" xfId="48"/>
    <cellStyle name="Porcentagem 2 2" xfId="49"/>
    <cellStyle name="Porcentagem 3" xfId="50"/>
    <cellStyle name="Porcentagem 3 2" xfId="51"/>
    <cellStyle name="Porcentagem 4" xfId="52"/>
    <cellStyle name="Porcentagem 5" xfId="53"/>
    <cellStyle name="Porcentagem 6" xfId="92"/>
    <cellStyle name="Resultado da tabela dinâmica" xfId="54"/>
    <cellStyle name="Separador de milhares 2" xfId="56"/>
    <cellStyle name="Separador de milhares 2 2" xfId="57"/>
    <cellStyle name="Separador de milhares 2 3" xfId="58"/>
    <cellStyle name="Separador de milhares 3" xfId="59"/>
    <cellStyle name="Separador de milhares 3 2" xfId="60"/>
    <cellStyle name="Separador de milhares 4" xfId="61"/>
    <cellStyle name="Separador de milhares 5" xfId="62"/>
    <cellStyle name="Separador de milhares 6" xfId="63"/>
    <cellStyle name="Separador de milhares 7" xfId="64"/>
    <cellStyle name="Separador de milhares 8" xfId="65"/>
    <cellStyle name="Separador de milhares 9" xfId="66"/>
    <cellStyle name="Texto de Aviso 6" xfId="67"/>
    <cellStyle name="Texto Explicativo 2" xfId="68"/>
    <cellStyle name="Título 1 1" xfId="69"/>
    <cellStyle name="Título 1 1 1" xfId="70"/>
    <cellStyle name="Título 1 1 1 1" xfId="71"/>
    <cellStyle name="Título 1 2" xfId="72"/>
    <cellStyle name="Título 2 2" xfId="73"/>
    <cellStyle name="Título 3 2" xfId="74"/>
    <cellStyle name="Título da tabela dinâmica" xfId="75"/>
    <cellStyle name="TOTAL" xfId="76"/>
    <cellStyle name="Total 2" xfId="77"/>
    <cellStyle name="Total 3" xfId="78"/>
    <cellStyle name="UNID" xfId="79"/>
    <cellStyle name="UNIDADE" xfId="80"/>
    <cellStyle name="VALOR" xfId="81"/>
    <cellStyle name="Valor da tabela dinâmica" xfId="82"/>
    <cellStyle name="Valor do Assistente de dados" xfId="83"/>
    <cellStyle name="Vírgula" xfId="55" builtinId="3"/>
    <cellStyle name="Vírgula 2" xfId="84"/>
    <cellStyle name="Vírgula 2 2" xfId="91"/>
    <cellStyle name="Vírgula 3" xfId="85"/>
    <cellStyle name="Vírgula 4" xfId="86"/>
    <cellStyle name="Vírgula 5" xfId="87"/>
  </cellStyles>
  <dxfs count="4">
    <dxf>
      <font>
        <condense val="0"/>
        <extend val="0"/>
        <color indexed="9"/>
      </font>
      <fill>
        <patternFill patternType="none">
          <bgColor indexed="65"/>
        </patternFill>
      </fill>
      <border>
        <left/>
        <right/>
        <top/>
        <bottom/>
      </border>
    </dxf>
    <dxf>
      <font>
        <condense val="0"/>
        <extend val="0"/>
        <color indexed="10"/>
      </font>
      <fill>
        <patternFill>
          <bgColor indexed="51"/>
        </patternFill>
      </fill>
    </dxf>
    <dxf>
      <font>
        <condense val="0"/>
        <extend val="0"/>
        <color indexed="9"/>
      </font>
    </dxf>
    <dxf>
      <font>
        <b/>
        <i val="0"/>
        <condense val="0"/>
        <extend val="0"/>
        <color indexed="57"/>
      </font>
      <fill>
        <patternFill patternType="solid">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996633"/>
      <rgbColor rgb="00800080"/>
      <rgbColor rgb="00008080"/>
      <rgbColor rgb="00C0C0C0"/>
      <rgbColor rgb="00808080"/>
      <rgbColor rgb="009999FF"/>
      <rgbColor rgb="00993366"/>
      <rgbColor rgb="00FFFFCC"/>
      <rgbColor rgb="00CCFFFF"/>
      <rgbColor rgb="00660066"/>
      <rgbColor rgb="00FF8080"/>
      <rgbColor rgb="000080C0"/>
      <rgbColor rgb="00CCCCCC"/>
      <rgbColor rgb="00000080"/>
      <rgbColor rgb="00FF00FF"/>
      <rgbColor rgb="00FFFF00"/>
      <rgbColor rgb="0000FFFF"/>
      <rgbColor rgb="00800080"/>
      <rgbColor rgb="00800000"/>
      <rgbColor rgb="00008080"/>
      <rgbColor rgb="000000FF"/>
      <rgbColor rgb="0000CCFF"/>
      <rgbColor rgb="00CCFFFF"/>
      <rgbColor rgb="00E3E3E3"/>
      <rgbColor rgb="00FFFF99"/>
      <rgbColor rgb="0099CCFF"/>
      <rgbColor rgb="00FF99CC"/>
      <rgbColor rgb="00CC99FF"/>
      <rgbColor rgb="00FFCC99"/>
      <rgbColor rgb="003333CC"/>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79</xdr:col>
          <xdr:colOff>0</xdr:colOff>
          <xdr:row>239</xdr:row>
          <xdr:rowOff>0</xdr:rowOff>
        </xdr:from>
        <xdr:to>
          <xdr:col>79</xdr:col>
          <xdr:colOff>0</xdr:colOff>
          <xdr:row>240</xdr:row>
          <xdr:rowOff>76200</xdr:rowOff>
        </xdr:to>
        <xdr:sp macro="" textlink="">
          <xdr:nvSpPr>
            <xdr:cNvPr id="11265" name="Object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40</xdr:row>
          <xdr:rowOff>0</xdr:rowOff>
        </xdr:from>
        <xdr:to>
          <xdr:col>5</xdr:col>
          <xdr:colOff>695325</xdr:colOff>
          <xdr:row>43</xdr:row>
          <xdr:rowOff>0</xdr:rowOff>
        </xdr:to>
        <xdr:sp macro="" textlink="">
          <xdr:nvSpPr>
            <xdr:cNvPr id="11266" name="Object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11</xdr:row>
          <xdr:rowOff>828675</xdr:rowOff>
        </xdr:from>
        <xdr:to>
          <xdr:col>46</xdr:col>
          <xdr:colOff>276225</xdr:colOff>
          <xdr:row>11</xdr:row>
          <xdr:rowOff>1323975</xdr:rowOff>
        </xdr:to>
        <xdr:sp macro="" textlink="">
          <xdr:nvSpPr>
            <xdr:cNvPr id="11267" name="CommandButton1" hidden="1">
              <a:extLst>
                <a:ext uri="{63B3BB69-23CF-44E3-9099-C40C66FF867C}">
                  <a14:compatExt spid="_x0000_s1126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vmlDrawing" Target="../drawings/vmlDrawing1.vml"/><Relationship Id="rId7" Type="http://schemas.openxmlformats.org/officeDocument/2006/relationships/control" Target="../activeX/activeX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53"/>
  <sheetViews>
    <sheetView zoomScaleNormal="100" workbookViewId="0">
      <selection activeCell="B19" sqref="B19"/>
    </sheetView>
  </sheetViews>
  <sheetFormatPr defaultColWidth="0" defaultRowHeight="12.75" customHeight="1" x14ac:dyDescent="0.2"/>
  <cols>
    <col min="1" max="1" width="6.85546875" customWidth="1"/>
    <col min="2" max="2" width="70.85546875" customWidth="1"/>
    <col min="3" max="3" width="9" style="2" customWidth="1"/>
    <col min="16384" max="16384" width="0.140625" customWidth="1"/>
  </cols>
  <sheetData>
    <row r="2" spans="1:3" ht="12.75" customHeight="1" x14ac:dyDescent="0.2">
      <c r="A2" s="3"/>
      <c r="B2" s="4" t="s">
        <v>59</v>
      </c>
    </row>
    <row r="5" spans="1:3" ht="12.75" customHeight="1" x14ac:dyDescent="0.25">
      <c r="A5" s="405" t="s">
        <v>20</v>
      </c>
      <c r="B5" s="405"/>
      <c r="C5" s="405"/>
    </row>
    <row r="6" spans="1:3" ht="12.75" customHeight="1" x14ac:dyDescent="0.25">
      <c r="A6" s="363"/>
      <c r="B6" s="336"/>
      <c r="C6" s="337"/>
    </row>
    <row r="7" spans="1:3" ht="12.75" customHeight="1" x14ac:dyDescent="0.25">
      <c r="A7" s="405" t="s">
        <v>21</v>
      </c>
      <c r="B7" s="405"/>
      <c r="C7" s="405"/>
    </row>
    <row r="8" spans="1:3" ht="27.75" customHeight="1" x14ac:dyDescent="0.2">
      <c r="A8" s="338" t="s">
        <v>1</v>
      </c>
      <c r="B8" s="406" t="s">
        <v>201</v>
      </c>
      <c r="C8" s="406"/>
    </row>
    <row r="9" spans="1:3" ht="12.75" customHeight="1" x14ac:dyDescent="0.25">
      <c r="A9" s="339" t="s">
        <v>2</v>
      </c>
      <c r="B9" s="340">
        <v>43601</v>
      </c>
      <c r="C9" s="337"/>
    </row>
    <row r="10" spans="1:3" ht="12.75" customHeight="1" x14ac:dyDescent="0.25">
      <c r="A10" s="341"/>
      <c r="B10" s="341"/>
      <c r="C10" s="337"/>
    </row>
    <row r="11" spans="1:3" ht="12.75" customHeight="1" x14ac:dyDescent="0.25">
      <c r="A11" s="405" t="s">
        <v>22</v>
      </c>
      <c r="B11" s="405"/>
      <c r="C11" s="405"/>
    </row>
    <row r="12" spans="1:3" ht="12.75" customHeight="1" x14ac:dyDescent="0.25">
      <c r="A12" s="341"/>
      <c r="B12" s="341"/>
      <c r="C12" s="337"/>
    </row>
    <row r="13" spans="1:3" ht="12.75" customHeight="1" x14ac:dyDescent="0.25">
      <c r="A13" s="342" t="s">
        <v>3</v>
      </c>
      <c r="B13" s="342" t="s">
        <v>23</v>
      </c>
      <c r="C13" s="343" t="s">
        <v>24</v>
      </c>
    </row>
    <row r="14" spans="1:3" ht="12.75" customHeight="1" x14ac:dyDescent="0.25">
      <c r="A14" s="344">
        <v>1</v>
      </c>
      <c r="B14" s="345" t="s">
        <v>25</v>
      </c>
      <c r="C14" s="346">
        <v>0.2</v>
      </c>
    </row>
    <row r="15" spans="1:3" ht="12.75" customHeight="1" x14ac:dyDescent="0.25">
      <c r="A15" s="344">
        <v>2</v>
      </c>
      <c r="B15" s="345" t="s">
        <v>26</v>
      </c>
      <c r="C15" s="346">
        <v>8.5000000000000006E-2</v>
      </c>
    </row>
    <row r="16" spans="1:3" ht="12.75" customHeight="1" x14ac:dyDescent="0.25">
      <c r="A16" s="344">
        <v>3</v>
      </c>
      <c r="B16" s="345" t="s">
        <v>27</v>
      </c>
      <c r="C16" s="346">
        <v>2.5000000000000001E-2</v>
      </c>
    </row>
    <row r="17" spans="1:3" ht="12.75" customHeight="1" x14ac:dyDescent="0.25">
      <c r="A17" s="344">
        <v>4</v>
      </c>
      <c r="B17" s="345" t="s">
        <v>28</v>
      </c>
      <c r="C17" s="346">
        <v>1.4999999999999999E-2</v>
      </c>
    </row>
    <row r="18" spans="1:3" ht="12.75" customHeight="1" x14ac:dyDescent="0.25">
      <c r="A18" s="344">
        <v>5</v>
      </c>
      <c r="B18" s="345" t="s">
        <v>29</v>
      </c>
      <c r="C18" s="346">
        <v>0.01</v>
      </c>
    </row>
    <row r="19" spans="1:3" ht="12.75" customHeight="1" x14ac:dyDescent="0.25">
      <c r="A19" s="344">
        <v>6</v>
      </c>
      <c r="B19" s="345" t="s">
        <v>30</v>
      </c>
      <c r="C19" s="346">
        <v>6.0000000000000001E-3</v>
      </c>
    </row>
    <row r="20" spans="1:3" ht="12.75" customHeight="1" x14ac:dyDescent="0.25">
      <c r="A20" s="344">
        <v>7</v>
      </c>
      <c r="B20" s="345" t="s">
        <v>31</v>
      </c>
      <c r="C20" s="346">
        <v>2E-3</v>
      </c>
    </row>
    <row r="21" spans="1:3" ht="12.75" customHeight="1" x14ac:dyDescent="0.25">
      <c r="A21" s="344">
        <v>8</v>
      </c>
      <c r="B21" s="345" t="s">
        <v>32</v>
      </c>
      <c r="C21" s="346">
        <v>0.03</v>
      </c>
    </row>
    <row r="22" spans="1:3" ht="12.75" customHeight="1" x14ac:dyDescent="0.25">
      <c r="A22" s="344">
        <v>9</v>
      </c>
      <c r="B22" s="345" t="s">
        <v>207</v>
      </c>
      <c r="C22" s="346">
        <v>0.01</v>
      </c>
    </row>
    <row r="23" spans="1:3" ht="12.75" customHeight="1" x14ac:dyDescent="0.25">
      <c r="A23" s="347"/>
      <c r="B23" s="348" t="s">
        <v>33</v>
      </c>
      <c r="C23" s="349">
        <f>SUM(C14:XFD22)</f>
        <v>0.38300000000000012</v>
      </c>
    </row>
    <row r="24" spans="1:3" ht="12.75" customHeight="1" x14ac:dyDescent="0.25">
      <c r="A24" s="350"/>
      <c r="B24" s="341"/>
      <c r="C24" s="337"/>
    </row>
    <row r="25" spans="1:3" ht="12.75" customHeight="1" x14ac:dyDescent="0.25">
      <c r="A25" s="405" t="s">
        <v>34</v>
      </c>
      <c r="B25" s="405"/>
      <c r="C25" s="405"/>
    </row>
    <row r="26" spans="1:3" ht="12.75" customHeight="1" x14ac:dyDescent="0.25">
      <c r="A26" s="341"/>
      <c r="B26" s="341"/>
      <c r="C26" s="337"/>
    </row>
    <row r="27" spans="1:3" ht="12.75" customHeight="1" x14ac:dyDescent="0.25">
      <c r="A27" s="342" t="s">
        <v>3</v>
      </c>
      <c r="B27" s="342" t="s">
        <v>23</v>
      </c>
      <c r="C27" s="343" t="s">
        <v>24</v>
      </c>
    </row>
    <row r="28" spans="1:3" ht="12.75" customHeight="1" x14ac:dyDescent="0.25">
      <c r="A28" s="351">
        <v>1</v>
      </c>
      <c r="B28" s="352" t="s">
        <v>35</v>
      </c>
      <c r="C28" s="353">
        <v>0.22900000000000001</v>
      </c>
    </row>
    <row r="29" spans="1:3" ht="12.75" customHeight="1" x14ac:dyDescent="0.25">
      <c r="A29" s="351">
        <v>2</v>
      </c>
      <c r="B29" s="352" t="s">
        <v>36</v>
      </c>
      <c r="C29" s="353">
        <v>7.9000000000000008E-3</v>
      </c>
    </row>
    <row r="30" spans="1:3" ht="12.75" customHeight="1" x14ac:dyDescent="0.25">
      <c r="A30" s="351">
        <v>3</v>
      </c>
      <c r="B30" s="352" t="s">
        <v>37</v>
      </c>
      <c r="C30" s="353">
        <v>3.3999999999999998E-3</v>
      </c>
    </row>
    <row r="31" spans="1:3" ht="12.75" customHeight="1" x14ac:dyDescent="0.25">
      <c r="A31" s="351">
        <v>4</v>
      </c>
      <c r="B31" s="352" t="s">
        <v>38</v>
      </c>
      <c r="C31" s="353">
        <v>0.1057</v>
      </c>
    </row>
    <row r="32" spans="1:3" ht="28.5" customHeight="1" x14ac:dyDescent="0.25">
      <c r="A32" s="354">
        <v>5</v>
      </c>
      <c r="B32" s="355" t="s">
        <v>202</v>
      </c>
      <c r="C32" s="353">
        <v>4.5699999999999998E-2</v>
      </c>
    </row>
    <row r="33" spans="1:3" ht="12.75" customHeight="1" x14ac:dyDescent="0.25">
      <c r="A33" s="356"/>
      <c r="B33" s="348" t="s">
        <v>33</v>
      </c>
      <c r="C33" s="349">
        <f>SUM(C28:C32)</f>
        <v>0.39169999999999999</v>
      </c>
    </row>
    <row r="34" spans="1:3" ht="12.75" customHeight="1" x14ac:dyDescent="0.25">
      <c r="A34" s="350"/>
      <c r="B34" s="341"/>
      <c r="C34" s="337"/>
    </row>
    <row r="35" spans="1:3" ht="12.75" customHeight="1" x14ac:dyDescent="0.25">
      <c r="A35" s="407" t="s">
        <v>39</v>
      </c>
      <c r="B35" s="407"/>
      <c r="C35" s="407"/>
    </row>
    <row r="36" spans="1:3" ht="12.75" customHeight="1" x14ac:dyDescent="0.25">
      <c r="A36" s="350"/>
      <c r="B36" s="341"/>
      <c r="C36" s="337"/>
    </row>
    <row r="37" spans="1:3" ht="12.75" customHeight="1" x14ac:dyDescent="0.25">
      <c r="A37" s="342" t="s">
        <v>3</v>
      </c>
      <c r="B37" s="342" t="s">
        <v>23</v>
      </c>
      <c r="C37" s="343" t="s">
        <v>24</v>
      </c>
    </row>
    <row r="38" spans="1:3" ht="12.75" customHeight="1" x14ac:dyDescent="0.25">
      <c r="A38" s="351">
        <v>1</v>
      </c>
      <c r="B38" s="352" t="s">
        <v>40</v>
      </c>
      <c r="C38" s="353">
        <v>5.91E-2</v>
      </c>
    </row>
    <row r="39" spans="1:3" ht="12.75" customHeight="1" x14ac:dyDescent="0.25">
      <c r="A39" s="351">
        <v>2</v>
      </c>
      <c r="B39" s="352" t="s">
        <v>41</v>
      </c>
      <c r="C39" s="353">
        <v>0.1406</v>
      </c>
    </row>
    <row r="40" spans="1:3" ht="12.75" customHeight="1" x14ac:dyDescent="0.25">
      <c r="A40" s="351">
        <v>3</v>
      </c>
      <c r="B40" s="352" t="s">
        <v>42</v>
      </c>
      <c r="C40" s="353">
        <v>0.13120000000000001</v>
      </c>
    </row>
    <row r="41" spans="1:3" ht="12.75" customHeight="1" x14ac:dyDescent="0.25">
      <c r="A41" s="352"/>
      <c r="B41" s="348" t="s">
        <v>33</v>
      </c>
      <c r="C41" s="349">
        <f>SUM(C38:C40)</f>
        <v>0.33089999999999997</v>
      </c>
    </row>
    <row r="42" spans="1:3" ht="12.75" customHeight="1" x14ac:dyDescent="0.25">
      <c r="A42" s="341"/>
      <c r="B42" s="341"/>
      <c r="C42" s="337"/>
    </row>
    <row r="43" spans="1:3" ht="12.75" customHeight="1" x14ac:dyDescent="0.25">
      <c r="A43" s="405" t="s">
        <v>43</v>
      </c>
      <c r="B43" s="405"/>
      <c r="C43" s="405"/>
    </row>
    <row r="44" spans="1:3" ht="12.75" customHeight="1" x14ac:dyDescent="0.25">
      <c r="A44" s="341"/>
      <c r="B44" s="341"/>
      <c r="C44" s="337"/>
    </row>
    <row r="45" spans="1:3" ht="12.75" customHeight="1" x14ac:dyDescent="0.25">
      <c r="A45" s="342" t="s">
        <v>3</v>
      </c>
      <c r="B45" s="342" t="s">
        <v>23</v>
      </c>
      <c r="C45" s="343" t="s">
        <v>24</v>
      </c>
    </row>
    <row r="46" spans="1:3" ht="12.75" customHeight="1" x14ac:dyDescent="0.25">
      <c r="A46" s="351">
        <v>1</v>
      </c>
      <c r="B46" s="352" t="s">
        <v>44</v>
      </c>
      <c r="C46" s="357">
        <f>C23*C33</f>
        <v>0.15002110000000005</v>
      </c>
    </row>
    <row r="47" spans="1:3" ht="12.75" customHeight="1" x14ac:dyDescent="0.25">
      <c r="A47" s="351">
        <v>2</v>
      </c>
      <c r="B47" s="352" t="s">
        <v>45</v>
      </c>
      <c r="C47" s="357">
        <f>C15*C40</f>
        <v>1.1152000000000002E-2</v>
      </c>
    </row>
    <row r="48" spans="1:3" ht="12.75" customHeight="1" x14ac:dyDescent="0.25">
      <c r="A48" s="352"/>
      <c r="B48" s="348" t="s">
        <v>33</v>
      </c>
      <c r="C48" s="349">
        <f>SUM(C46:C47)</f>
        <v>0.16117310000000004</v>
      </c>
    </row>
    <row r="49" spans="1:3" ht="12.75" customHeight="1" x14ac:dyDescent="0.25">
      <c r="A49" s="341"/>
      <c r="B49" s="341"/>
      <c r="C49" s="337"/>
    </row>
    <row r="50" spans="1:3" ht="12.75" customHeight="1" x14ac:dyDescent="0.25">
      <c r="A50" s="352"/>
      <c r="B50" s="348" t="s">
        <v>46</v>
      </c>
      <c r="C50" s="349">
        <f>C23+C33+C41+C48</f>
        <v>1.2667731000000002</v>
      </c>
    </row>
    <row r="51" spans="1:3" ht="12.75" customHeight="1" x14ac:dyDescent="0.25">
      <c r="A51" s="358"/>
      <c r="B51" s="358"/>
      <c r="C51" s="359"/>
    </row>
    <row r="52" spans="1:3" ht="12.75" customHeight="1" x14ac:dyDescent="0.2">
      <c r="A52" s="360" t="s">
        <v>47</v>
      </c>
      <c r="B52" s="160"/>
      <c r="C52" s="361"/>
    </row>
    <row r="53" spans="1:3" ht="12.75" customHeight="1" x14ac:dyDescent="0.2">
      <c r="A53" s="362" t="s">
        <v>48</v>
      </c>
      <c r="B53" s="160"/>
      <c r="C53" s="361"/>
    </row>
  </sheetData>
  <sheetProtection selectLockedCells="1"/>
  <mergeCells count="7">
    <mergeCell ref="A43:C43"/>
    <mergeCell ref="A5:C5"/>
    <mergeCell ref="A7:C7"/>
    <mergeCell ref="B8:C8"/>
    <mergeCell ref="A11:C11"/>
    <mergeCell ref="A25:C25"/>
    <mergeCell ref="A35:C35"/>
  </mergeCells>
  <pageMargins left="0.78749999999999998" right="0.78749999999999998" top="0.78749999999999998" bottom="0.78749999999999998" header="0.51180555555555551" footer="0.51180555555555551"/>
  <pageSetup scale="95"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
    <pageSetUpPr fitToPage="1"/>
  </sheetPr>
  <dimension ref="A1:CI312"/>
  <sheetViews>
    <sheetView showGridLines="0" topLeftCell="A19" zoomScaleNormal="85" zoomScaleSheetLayoutView="85" workbookViewId="0">
      <selection activeCell="F35" sqref="F35"/>
    </sheetView>
  </sheetViews>
  <sheetFormatPr defaultRowHeight="12.75" x14ac:dyDescent="0.2"/>
  <cols>
    <col min="1" max="1" width="2.28515625" style="252" customWidth="1"/>
    <col min="2" max="2" width="35.85546875" style="252" customWidth="1"/>
    <col min="3" max="6" width="14.7109375" style="252" customWidth="1"/>
    <col min="7" max="7" width="2.28515625" style="252" customWidth="1"/>
    <col min="8" max="8" width="3.28515625" style="252" customWidth="1"/>
    <col min="9" max="9" width="23.140625" style="252" hidden="1" customWidth="1"/>
    <col min="10" max="10" width="47.7109375" style="252" hidden="1" customWidth="1"/>
    <col min="11" max="12" width="9.140625" style="252"/>
    <col min="13" max="13" width="18.7109375" style="252" bestFit="1" customWidth="1"/>
    <col min="14" max="14" width="0" style="252" hidden="1" customWidth="1"/>
    <col min="15" max="15" width="15.42578125" style="252" hidden="1" customWidth="1"/>
    <col min="16" max="16" width="41.7109375" style="252" hidden="1" customWidth="1"/>
    <col min="17" max="17" width="18.85546875" style="252" hidden="1" customWidth="1"/>
    <col min="18" max="24" width="11.7109375" style="252" hidden="1" customWidth="1"/>
    <col min="25" max="37" width="0" style="252" hidden="1" customWidth="1"/>
    <col min="38" max="38" width="13.85546875" style="252" hidden="1" customWidth="1"/>
    <col min="39" max="39" width="38.7109375" style="252" hidden="1" customWidth="1"/>
    <col min="40" max="40" width="11.85546875" style="252" hidden="1" customWidth="1"/>
    <col min="41" max="41" width="8.7109375" style="252" hidden="1" customWidth="1"/>
    <col min="42" max="42" width="11.85546875" style="252" hidden="1" customWidth="1"/>
    <col min="43" max="43" width="9.28515625" style="252" hidden="1" customWidth="1"/>
    <col min="44" max="44" width="11.85546875" style="252" hidden="1" customWidth="1"/>
    <col min="45" max="45" width="7.28515625" style="252" hidden="1" customWidth="1"/>
    <col min="46" max="46" width="9.140625" style="252"/>
    <col min="47" max="47" width="13.28515625" style="252" bestFit="1" customWidth="1"/>
    <col min="48" max="71" width="9.140625" style="252"/>
    <col min="72" max="72" width="22.7109375" style="252" bestFit="1" customWidth="1"/>
    <col min="73" max="73" width="29" style="252" customWidth="1"/>
    <col min="74" max="74" width="9.5703125" style="252" customWidth="1"/>
    <col min="75" max="75" width="11.5703125" style="252" customWidth="1"/>
    <col min="76" max="76" width="10.7109375" style="252" customWidth="1"/>
    <col min="77" max="77" width="9.140625" style="252"/>
    <col min="78" max="81" width="2.42578125" style="252" customWidth="1"/>
    <col min="82" max="82" width="4.85546875" style="252" bestFit="1" customWidth="1"/>
    <col min="83" max="83" width="29.42578125" style="252" bestFit="1" customWidth="1"/>
    <col min="84" max="84" width="17" style="252" bestFit="1" customWidth="1"/>
    <col min="85" max="85" width="14.42578125" style="252" bestFit="1" customWidth="1"/>
    <col min="86" max="86" width="17" style="252" bestFit="1" customWidth="1"/>
    <col min="87" max="87" width="8.85546875" style="252" customWidth="1"/>
    <col min="88" max="97" width="2.42578125" style="252" customWidth="1"/>
    <col min="98" max="16384" width="9.140625" style="252"/>
  </cols>
  <sheetData>
    <row r="1" spans="1:48" ht="21.75" thickTop="1" thickBot="1" x14ac:dyDescent="0.25">
      <c r="A1" s="249"/>
      <c r="B1" s="424" t="s">
        <v>142</v>
      </c>
      <c r="C1" s="424"/>
      <c r="D1" s="424"/>
      <c r="E1" s="424"/>
      <c r="F1" s="424"/>
      <c r="G1" s="250"/>
      <c r="H1" s="251"/>
    </row>
    <row r="2" spans="1:48" s="251" customFormat="1" ht="3.75" customHeight="1" thickTop="1" thickBot="1" x14ac:dyDescent="0.25">
      <c r="B2" s="253"/>
      <c r="C2" s="253"/>
      <c r="D2" s="253"/>
      <c r="E2" s="253"/>
      <c r="F2" s="253"/>
    </row>
    <row r="3" spans="1:48" s="251" customFormat="1" ht="3.75" customHeight="1" x14ac:dyDescent="0.2">
      <c r="A3" s="254"/>
      <c r="B3" s="255"/>
      <c r="C3" s="255"/>
      <c r="D3" s="255"/>
      <c r="E3" s="255"/>
      <c r="F3" s="255"/>
      <c r="G3" s="256"/>
    </row>
    <row r="4" spans="1:48" x14ac:dyDescent="0.2">
      <c r="A4" s="257"/>
      <c r="B4" s="425" t="s">
        <v>143</v>
      </c>
      <c r="C4" s="425"/>
      <c r="D4" s="425"/>
      <c r="E4" s="425"/>
      <c r="F4" s="425"/>
      <c r="G4" s="258"/>
      <c r="H4" s="251"/>
    </row>
    <row r="5" spans="1:48" ht="3.75" customHeight="1" x14ac:dyDescent="0.2">
      <c r="A5" s="257"/>
      <c r="B5" s="259"/>
      <c r="C5" s="259"/>
      <c r="D5" s="259"/>
      <c r="E5" s="259"/>
      <c r="F5" s="259"/>
      <c r="G5" s="258"/>
      <c r="H5" s="251"/>
    </row>
    <row r="6" spans="1:48" ht="38.25" customHeight="1" x14ac:dyDescent="0.2">
      <c r="A6" s="257"/>
      <c r="B6" s="260" t="s">
        <v>144</v>
      </c>
      <c r="C6" s="426" t="s">
        <v>182</v>
      </c>
      <c r="D6" s="427"/>
      <c r="E6" s="427"/>
      <c r="F6" s="428"/>
      <c r="G6" s="258"/>
      <c r="H6" s="251"/>
    </row>
    <row r="7" spans="1:48" x14ac:dyDescent="0.2">
      <c r="A7" s="257"/>
      <c r="B7" s="259"/>
      <c r="C7" s="251"/>
      <c r="D7" s="251"/>
      <c r="E7" s="251"/>
      <c r="F7" s="251"/>
      <c r="G7" s="258"/>
      <c r="H7" s="251"/>
    </row>
    <row r="8" spans="1:48" x14ac:dyDescent="0.2">
      <c r="A8" s="257"/>
      <c r="B8" s="260" t="s">
        <v>146</v>
      </c>
      <c r="C8" s="251"/>
      <c r="D8" s="251"/>
      <c r="E8" s="251"/>
      <c r="F8" s="261" t="s">
        <v>147</v>
      </c>
      <c r="G8" s="258"/>
      <c r="H8" s="251"/>
      <c r="K8" s="262" t="str">
        <f>IF(F8="","PREENCHER SE A OBRA POSSUI FOLHA DE PAGAMENTO DESONERADA","")</f>
        <v/>
      </c>
    </row>
    <row r="9" spans="1:48" x14ac:dyDescent="0.2">
      <c r="A9" s="257"/>
      <c r="B9" s="263" t="s">
        <v>148</v>
      </c>
      <c r="C9" s="251"/>
      <c r="D9" s="251"/>
      <c r="E9" s="251"/>
      <c r="F9" s="251"/>
      <c r="G9" s="258"/>
      <c r="H9" s="251"/>
    </row>
    <row r="10" spans="1:48" x14ac:dyDescent="0.2">
      <c r="A10" s="257"/>
      <c r="B10" s="259"/>
      <c r="C10" s="259"/>
      <c r="D10" s="259"/>
      <c r="E10" s="264"/>
      <c r="F10" s="259"/>
      <c r="G10" s="258"/>
      <c r="H10" s="251"/>
    </row>
    <row r="11" spans="1:48" x14ac:dyDescent="0.2">
      <c r="A11" s="257"/>
      <c r="B11" s="259" t="s">
        <v>149</v>
      </c>
      <c r="C11" s="259"/>
      <c r="D11" s="259"/>
      <c r="E11" s="264"/>
      <c r="F11" s="259"/>
      <c r="G11" s="258"/>
      <c r="H11" s="251"/>
    </row>
    <row r="12" spans="1:48" ht="151.5" customHeight="1" x14ac:dyDescent="0.2">
      <c r="A12" s="257"/>
      <c r="B12" s="429" t="str">
        <f>IF(C6="","",VLOOKUP(BU295,BV257:BW262,2,0))</f>
        <v>A construção de sistemas para o abastecimento de água tratada: reservatórios de distribuição, estações elevatórias de bombeamento, linhas principais de adução de longa e média distância e redes de distribuição de água; a construção de redes de coleta de esgoto, inclusive de interceptores, estações de tratamento de esgoto (ETE), estações de bombeamento de esgoto (EBE); a construção de galerias pluviais (obras de micro e macro drenagem). Esta classe compreende também: as obras de irrigação (canais); a manutenção de redes de abastecimento de água tratada; a manutenção de redes de coleta e de sistemas de tratamento de esgoto, conforme classificação 4222-7 do CNAE 2.0. Enquadra-se ainda a construção de estações de tratamento de água (ETA).</v>
      </c>
      <c r="C12" s="430"/>
      <c r="D12" s="430"/>
      <c r="E12" s="430"/>
      <c r="F12" s="431"/>
      <c r="G12" s="258"/>
      <c r="H12" s="251"/>
    </row>
    <row r="13" spans="1:48" ht="3.75" customHeight="1" x14ac:dyDescent="0.2">
      <c r="A13" s="257"/>
      <c r="B13" s="259"/>
      <c r="C13" s="259"/>
      <c r="D13" s="259"/>
      <c r="E13" s="264"/>
      <c r="F13" s="259"/>
      <c r="G13" s="258"/>
      <c r="H13" s="251"/>
    </row>
    <row r="14" spans="1:48" x14ac:dyDescent="0.2">
      <c r="A14" s="257"/>
      <c r="B14" s="259" t="s">
        <v>150</v>
      </c>
      <c r="C14" s="259"/>
      <c r="D14" s="259"/>
      <c r="E14" s="264"/>
      <c r="F14" s="259"/>
      <c r="G14" s="258"/>
      <c r="H14" s="251"/>
    </row>
    <row r="15" spans="1:48" ht="3.75" customHeight="1" x14ac:dyDescent="0.2">
      <c r="A15" s="257"/>
      <c r="B15" s="259"/>
      <c r="C15" s="259"/>
      <c r="D15" s="259"/>
      <c r="E15" s="264"/>
      <c r="F15" s="259"/>
      <c r="G15" s="258"/>
      <c r="H15" s="251"/>
    </row>
    <row r="16" spans="1:48" x14ac:dyDescent="0.2">
      <c r="A16" s="257"/>
      <c r="B16" s="259" t="s">
        <v>151</v>
      </c>
      <c r="C16" s="259"/>
      <c r="D16" s="432">
        <v>3.6499999999999998E-2</v>
      </c>
      <c r="E16" s="432"/>
      <c r="F16" s="432"/>
      <c r="G16" s="258"/>
      <c r="H16" s="251"/>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row>
    <row r="17" spans="1:48" ht="9.75" customHeight="1" x14ac:dyDescent="0.2">
      <c r="A17" s="257"/>
      <c r="B17" s="259"/>
      <c r="C17" s="259"/>
      <c r="D17" s="259"/>
      <c r="E17" s="265"/>
      <c r="F17" s="265"/>
      <c r="G17" s="258"/>
      <c r="H17" s="251"/>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row>
    <row r="18" spans="1:48" x14ac:dyDescent="0.2">
      <c r="A18" s="257"/>
      <c r="B18" s="259" t="s">
        <v>152</v>
      </c>
      <c r="C18" s="259"/>
      <c r="D18" s="433" t="s">
        <v>153</v>
      </c>
      <c r="E18" s="433"/>
      <c r="F18" s="433"/>
      <c r="G18" s="258"/>
      <c r="H18" s="251"/>
      <c r="K18" s="266"/>
    </row>
    <row r="19" spans="1:48" x14ac:dyDescent="0.2">
      <c r="A19" s="257"/>
      <c r="B19" s="365">
        <v>0.03</v>
      </c>
      <c r="C19" s="267"/>
      <c r="D19" s="432">
        <v>0.55000000000000004</v>
      </c>
      <c r="E19" s="432"/>
      <c r="F19" s="432"/>
      <c r="G19" s="258"/>
      <c r="H19" s="251"/>
      <c r="K19" s="266"/>
    </row>
    <row r="20" spans="1:48" ht="3.75" customHeight="1" x14ac:dyDescent="0.2">
      <c r="A20" s="257"/>
      <c r="B20" s="268"/>
      <c r="C20" s="259"/>
      <c r="D20" s="259" t="s">
        <v>154</v>
      </c>
      <c r="E20" s="259"/>
      <c r="F20" s="259"/>
      <c r="G20" s="258"/>
      <c r="H20" s="251"/>
      <c r="K20" s="266"/>
    </row>
    <row r="21" spans="1:48" x14ac:dyDescent="0.2">
      <c r="A21" s="257"/>
      <c r="B21" s="259" t="s">
        <v>155</v>
      </c>
      <c r="C21" s="269">
        <f>+B19*D19</f>
        <v>1.6500000000000001E-2</v>
      </c>
      <c r="D21" s="270"/>
      <c r="E21" s="271"/>
      <c r="F21" s="268"/>
      <c r="G21" s="258"/>
      <c r="H21" s="251"/>
      <c r="K21" s="266"/>
    </row>
    <row r="22" spans="1:48" ht="3.75" customHeight="1" x14ac:dyDescent="0.2">
      <c r="A22" s="257"/>
      <c r="B22" s="268"/>
      <c r="C22" s="269"/>
      <c r="D22" s="268"/>
      <c r="E22" s="268"/>
      <c r="F22" s="268"/>
      <c r="G22" s="258"/>
      <c r="H22" s="251"/>
      <c r="K22" s="266"/>
    </row>
    <row r="23" spans="1:48" ht="15.75" x14ac:dyDescent="0.25">
      <c r="A23" s="257"/>
      <c r="B23" s="251"/>
      <c r="C23" s="251"/>
      <c r="D23" s="409" t="s">
        <v>156</v>
      </c>
      <c r="E23" s="409"/>
      <c r="F23" s="272">
        <f>D16+C21</f>
        <v>5.2999999999999999E-2</v>
      </c>
      <c r="G23" s="258"/>
      <c r="H23" s="251"/>
      <c r="K23" s="266"/>
    </row>
    <row r="24" spans="1:48" ht="3.75" customHeight="1" x14ac:dyDescent="0.2">
      <c r="A24" s="257"/>
      <c r="B24" s="268"/>
      <c r="C24" s="269"/>
      <c r="D24" s="268"/>
      <c r="E24" s="268"/>
      <c r="F24" s="268"/>
      <c r="G24" s="258"/>
      <c r="H24" s="251"/>
      <c r="K24" s="266"/>
    </row>
    <row r="25" spans="1:48" ht="26.25" customHeight="1" x14ac:dyDescent="0.2">
      <c r="A25" s="257"/>
      <c r="B25" s="434" t="s">
        <v>157</v>
      </c>
      <c r="C25" s="434"/>
      <c r="D25" s="434"/>
      <c r="E25" s="434"/>
      <c r="F25" s="434"/>
      <c r="G25" s="258"/>
      <c r="H25" s="251"/>
      <c r="K25" s="266"/>
      <c r="M25" s="273"/>
    </row>
    <row r="26" spans="1:48" ht="3.75" customHeight="1" thickBot="1" x14ac:dyDescent="0.25">
      <c r="A26" s="274"/>
      <c r="B26" s="435"/>
      <c r="C26" s="435"/>
      <c r="D26" s="435"/>
      <c r="E26" s="435"/>
      <c r="F26" s="435"/>
      <c r="G26" s="275"/>
      <c r="H26" s="251"/>
      <c r="K26" s="266"/>
    </row>
    <row r="27" spans="1:48" ht="6.75" customHeight="1" thickBot="1" x14ac:dyDescent="0.25">
      <c r="A27" s="276"/>
      <c r="B27" s="276"/>
      <c r="C27" s="276"/>
      <c r="D27" s="276"/>
      <c r="E27" s="276"/>
      <c r="F27" s="276"/>
      <c r="G27" s="276"/>
      <c r="K27" s="266"/>
    </row>
    <row r="28" spans="1:48" ht="3.75" customHeight="1" x14ac:dyDescent="0.2">
      <c r="A28" s="277"/>
      <c r="B28" s="278"/>
      <c r="C28" s="278"/>
      <c r="D28" s="278"/>
      <c r="E28" s="278"/>
      <c r="F28" s="278"/>
      <c r="G28" s="279"/>
      <c r="K28" s="266"/>
    </row>
    <row r="29" spans="1:48" x14ac:dyDescent="0.2">
      <c r="A29" s="257"/>
      <c r="B29" s="409" t="s">
        <v>158</v>
      </c>
      <c r="C29" s="409"/>
      <c r="D29" s="409"/>
      <c r="E29" s="409"/>
      <c r="F29" s="409"/>
      <c r="G29" s="258"/>
      <c r="H29" s="251"/>
      <c r="K29" s="266"/>
    </row>
    <row r="30" spans="1:48" x14ac:dyDescent="0.2">
      <c r="A30" s="257"/>
      <c r="B30" s="409"/>
      <c r="C30" s="409"/>
      <c r="D30" s="409"/>
      <c r="E30" s="409"/>
      <c r="F30" s="409"/>
      <c r="G30" s="258"/>
      <c r="H30" s="251"/>
      <c r="K30" s="266"/>
    </row>
    <row r="31" spans="1:48" x14ac:dyDescent="0.2">
      <c r="A31" s="257"/>
      <c r="B31" s="280" t="s">
        <v>159</v>
      </c>
      <c r="C31" s="280" t="s">
        <v>160</v>
      </c>
      <c r="D31" s="280" t="s">
        <v>161</v>
      </c>
      <c r="E31" s="280" t="s">
        <v>162</v>
      </c>
      <c r="F31" s="281" t="s">
        <v>163</v>
      </c>
      <c r="G31" s="258"/>
      <c r="H31" s="251"/>
      <c r="I31" s="282" t="s">
        <v>164</v>
      </c>
      <c r="K31" s="266"/>
    </row>
    <row r="32" spans="1:48" x14ac:dyDescent="0.2">
      <c r="A32" s="257"/>
      <c r="B32" s="283" t="s">
        <v>165</v>
      </c>
      <c r="C32" s="284">
        <f t="shared" ref="C32:E36" si="0">BV296</f>
        <v>3.4299999999999997E-2</v>
      </c>
      <c r="D32" s="284">
        <f t="shared" si="0"/>
        <v>4.9299999999999997E-2</v>
      </c>
      <c r="E32" s="284">
        <f t="shared" si="0"/>
        <v>6.7100000000000007E-2</v>
      </c>
      <c r="F32" s="285">
        <v>4.8899999999999999E-2</v>
      </c>
      <c r="G32" s="286"/>
      <c r="H32" s="287"/>
      <c r="I32" s="288">
        <f>TRUNC(F32,4)</f>
        <v>4.8899999999999999E-2</v>
      </c>
      <c r="K32" s="262" t="str">
        <f>IF(F32&lt;&gt;"",IF(OR(F32&gt;E32,F32&lt;C32),"CORRIGIR % ADOTADO",""),"")</f>
        <v/>
      </c>
    </row>
    <row r="33" spans="1:11" x14ac:dyDescent="0.2">
      <c r="A33" s="257"/>
      <c r="B33" s="283" t="s">
        <v>166</v>
      </c>
      <c r="C33" s="284">
        <f t="shared" si="0"/>
        <v>2.8E-3</v>
      </c>
      <c r="D33" s="284">
        <f t="shared" si="0"/>
        <v>4.8999999999999998E-3</v>
      </c>
      <c r="E33" s="284">
        <f t="shared" si="0"/>
        <v>7.4999999999999997E-3</v>
      </c>
      <c r="F33" s="289">
        <v>7.4999999999999997E-3</v>
      </c>
      <c r="G33" s="286"/>
      <c r="H33" s="287"/>
      <c r="I33" s="288">
        <f>TRUNC(F33,4)</f>
        <v>7.4999999999999997E-3</v>
      </c>
      <c r="K33" s="262" t="str">
        <f>IF(F33&lt;&gt;"",IF(OR(F33&gt;E33,F33&lt;C33),"CORRIGIR % ADOTADO",""),"")</f>
        <v/>
      </c>
    </row>
    <row r="34" spans="1:11" x14ac:dyDescent="0.2">
      <c r="A34" s="257"/>
      <c r="B34" s="283" t="s">
        <v>167</v>
      </c>
      <c r="C34" s="284">
        <f t="shared" si="0"/>
        <v>0.01</v>
      </c>
      <c r="D34" s="284">
        <f t="shared" si="0"/>
        <v>1.3899999999999999E-2</v>
      </c>
      <c r="E34" s="284">
        <f t="shared" si="0"/>
        <v>1.7399999999999999E-2</v>
      </c>
      <c r="F34" s="289">
        <v>1.7100000000000001E-2</v>
      </c>
      <c r="G34" s="286"/>
      <c r="H34" s="287"/>
      <c r="I34" s="288">
        <f>TRUNC(F34,4)</f>
        <v>1.7100000000000001E-2</v>
      </c>
      <c r="K34" s="262" t="str">
        <f>IF(F34&lt;&gt;"",IF(OR(F34&gt;E34,F34&lt;C34),"CORRIGIR % ADOTADO",""),"")</f>
        <v/>
      </c>
    </row>
    <row r="35" spans="1:11" x14ac:dyDescent="0.2">
      <c r="A35" s="257"/>
      <c r="B35" s="283" t="s">
        <v>168</v>
      </c>
      <c r="C35" s="284">
        <f t="shared" si="0"/>
        <v>9.4000000000000004E-3</v>
      </c>
      <c r="D35" s="284">
        <f t="shared" si="0"/>
        <v>9.9000000000000008E-3</v>
      </c>
      <c r="E35" s="284">
        <f t="shared" si="0"/>
        <v>1.17E-2</v>
      </c>
      <c r="F35" s="289">
        <v>1.1599999999999999E-2</v>
      </c>
      <c r="G35" s="286"/>
      <c r="H35" s="287"/>
      <c r="I35" s="288">
        <f>TRUNC(F35,4)</f>
        <v>1.1599999999999999E-2</v>
      </c>
      <c r="K35" s="262" t="str">
        <f>IF(F35&lt;&gt;"",IF(OR(F35&gt;E35,F35&lt;C35),"CORRIGIR % ADOTADO",""),"")</f>
        <v/>
      </c>
    </row>
    <row r="36" spans="1:11" x14ac:dyDescent="0.2">
      <c r="A36" s="257"/>
      <c r="B36" s="283" t="s">
        <v>16</v>
      </c>
      <c r="C36" s="284">
        <f t="shared" si="0"/>
        <v>6.7400000000000002E-2</v>
      </c>
      <c r="D36" s="284">
        <f t="shared" si="0"/>
        <v>8.0399999999999999E-2</v>
      </c>
      <c r="E36" s="284">
        <f t="shared" si="0"/>
        <v>9.4E-2</v>
      </c>
      <c r="F36" s="290">
        <v>9.01E-2</v>
      </c>
      <c r="G36" s="286"/>
      <c r="H36" s="287"/>
      <c r="I36" s="288">
        <f>TRUNC(F36,4)</f>
        <v>9.01E-2</v>
      </c>
      <c r="K36" s="262" t="str">
        <f>IF(F36&lt;&gt;"",IF(OR(F36&gt;E36,F36&lt;C36),"CORRIGIR % ADOTADO",""),"")</f>
        <v/>
      </c>
    </row>
    <row r="37" spans="1:11" ht="3.75" customHeight="1" x14ac:dyDescent="0.2">
      <c r="A37" s="257"/>
      <c r="B37" s="283"/>
      <c r="C37" s="284"/>
      <c r="D37" s="284"/>
      <c r="E37" s="284"/>
      <c r="F37" s="268"/>
      <c r="G37" s="286"/>
      <c r="H37" s="287"/>
    </row>
    <row r="38" spans="1:11" x14ac:dyDescent="0.2">
      <c r="A38" s="257"/>
      <c r="B38" s="291" t="s">
        <v>169</v>
      </c>
      <c r="C38" s="284"/>
      <c r="D38" s="284"/>
      <c r="E38" s="284"/>
      <c r="F38" s="292">
        <f>F23</f>
        <v>5.2999999999999999E-2</v>
      </c>
      <c r="G38" s="286"/>
      <c r="H38" s="287"/>
      <c r="I38" s="293">
        <f>TRUNC(F38,5)</f>
        <v>5.2999999999999999E-2</v>
      </c>
    </row>
    <row r="39" spans="1:11" ht="3.75" customHeight="1" x14ac:dyDescent="0.2">
      <c r="A39" s="257"/>
      <c r="B39" s="291"/>
      <c r="C39" s="284"/>
      <c r="D39" s="284"/>
      <c r="E39" s="284"/>
      <c r="F39" s="292"/>
      <c r="G39" s="286"/>
      <c r="H39" s="287"/>
      <c r="I39" s="293"/>
    </row>
    <row r="40" spans="1:11" ht="3.75" customHeight="1" x14ac:dyDescent="0.2">
      <c r="A40" s="257"/>
      <c r="B40" s="268"/>
      <c r="C40" s="268"/>
      <c r="D40" s="268"/>
      <c r="E40" s="268"/>
      <c r="F40" s="268"/>
      <c r="G40" s="286"/>
      <c r="H40" s="287"/>
    </row>
    <row r="41" spans="1:11" x14ac:dyDescent="0.2">
      <c r="A41" s="257"/>
      <c r="B41" s="268"/>
      <c r="C41" s="268"/>
      <c r="D41" s="268"/>
      <c r="E41" s="268"/>
      <c r="F41" s="268"/>
      <c r="G41" s="258"/>
      <c r="H41" s="251"/>
    </row>
    <row r="42" spans="1:11" x14ac:dyDescent="0.2">
      <c r="A42" s="257"/>
      <c r="B42" s="268"/>
      <c r="C42" s="268"/>
      <c r="D42" s="268"/>
      <c r="E42" s="268"/>
      <c r="F42" s="268"/>
      <c r="G42" s="258"/>
      <c r="H42" s="251"/>
    </row>
    <row r="43" spans="1:11" x14ac:dyDescent="0.2">
      <c r="A43" s="257"/>
      <c r="B43" s="268"/>
      <c r="C43" s="268"/>
      <c r="D43" s="268"/>
      <c r="E43" s="268"/>
      <c r="F43" s="268"/>
      <c r="G43" s="258"/>
      <c r="H43" s="251"/>
    </row>
    <row r="44" spans="1:11" ht="3.75" customHeight="1" x14ac:dyDescent="0.2">
      <c r="A44" s="257"/>
      <c r="B44" s="268"/>
      <c r="C44" s="268"/>
      <c r="D44" s="268"/>
      <c r="E44" s="268"/>
      <c r="F44" s="268"/>
      <c r="G44" s="258"/>
      <c r="H44" s="251"/>
    </row>
    <row r="45" spans="1:11" ht="15.75" x14ac:dyDescent="0.25">
      <c r="A45" s="257"/>
      <c r="B45" s="294" t="s">
        <v>170</v>
      </c>
      <c r="D45" s="251"/>
      <c r="E45" s="416">
        <f>ROUND((((1+I32+I33+I34)*(1+I35)*(1+I36))/(1-I38))-1,4)</f>
        <v>0.25</v>
      </c>
      <c r="F45" s="416"/>
      <c r="G45" s="258"/>
      <c r="H45" s="251"/>
      <c r="K45" s="295" t="str">
        <f>IF(F8="SIM","PARA SIMPLES CONFERÊNCIA","")</f>
        <v/>
      </c>
    </row>
    <row r="46" spans="1:11" ht="3.75" customHeight="1" thickBot="1" x14ac:dyDescent="0.3">
      <c r="A46" s="257"/>
      <c r="B46" s="294"/>
      <c r="D46" s="251"/>
      <c r="E46" s="366"/>
      <c r="F46" s="366"/>
      <c r="G46" s="258"/>
      <c r="H46" s="251"/>
    </row>
    <row r="47" spans="1:11" ht="21.75" thickTop="1" thickBot="1" x14ac:dyDescent="0.35">
      <c r="A47" s="257"/>
      <c r="B47" s="417" t="str">
        <f>IF(E45&lt;C50,"ERRO - BDI INFERIOR AO 1º QUARTIL",IF(E45&gt;E50,"ERRO - BDI SUPERIOR AO 3º QUARTIL","BDI CONFORME"))</f>
        <v>BDI CONFORME</v>
      </c>
      <c r="C47" s="418"/>
      <c r="D47" s="418"/>
      <c r="E47" s="418"/>
      <c r="F47" s="419"/>
      <c r="G47" s="258"/>
      <c r="H47" s="251"/>
    </row>
    <row r="48" spans="1:11" ht="3.75" customHeight="1" thickTop="1" x14ac:dyDescent="0.25">
      <c r="A48" s="257"/>
      <c r="B48" s="296"/>
      <c r="C48" s="296"/>
      <c r="D48" s="296"/>
      <c r="E48" s="296"/>
      <c r="F48" s="296"/>
      <c r="G48" s="258"/>
      <c r="H48" s="251"/>
    </row>
    <row r="49" spans="1:48" x14ac:dyDescent="0.2">
      <c r="A49" s="257"/>
      <c r="B49" s="268"/>
      <c r="C49" s="280" t="s">
        <v>160</v>
      </c>
      <c r="D49" s="280" t="s">
        <v>161</v>
      </c>
      <c r="E49" s="280" t="s">
        <v>162</v>
      </c>
      <c r="F49" s="268"/>
      <c r="G49" s="258"/>
      <c r="H49" s="251"/>
    </row>
    <row r="50" spans="1:48" x14ac:dyDescent="0.2">
      <c r="A50" s="257"/>
      <c r="B50" s="297" t="s">
        <v>171</v>
      </c>
      <c r="C50" s="284">
        <f>BV295</f>
        <v>0.20760000000000001</v>
      </c>
      <c r="D50" s="284">
        <f>BW295</f>
        <v>0.24179999999999999</v>
      </c>
      <c r="E50" s="284">
        <f>BX295</f>
        <v>0.26440000000000002</v>
      </c>
      <c r="F50" s="268"/>
      <c r="G50" s="258"/>
      <c r="H50" s="251"/>
    </row>
    <row r="51" spans="1:48" ht="3.75" customHeight="1" x14ac:dyDescent="0.2">
      <c r="A51" s="257"/>
      <c r="B51" s="297"/>
      <c r="C51" s="284"/>
      <c r="D51" s="284"/>
      <c r="E51" s="284"/>
      <c r="F51" s="268"/>
      <c r="G51" s="258"/>
      <c r="H51" s="251"/>
    </row>
    <row r="52" spans="1:48" x14ac:dyDescent="0.2">
      <c r="A52" s="257"/>
      <c r="B52" s="409" t="s">
        <v>172</v>
      </c>
      <c r="C52" s="409"/>
      <c r="D52" s="409"/>
      <c r="E52" s="409"/>
      <c r="F52" s="409"/>
      <c r="G52" s="258"/>
      <c r="H52" s="251"/>
    </row>
    <row r="53" spans="1:48" ht="3.75" customHeight="1" thickBot="1" x14ac:dyDescent="0.25">
      <c r="A53" s="257"/>
      <c r="B53" s="364"/>
      <c r="C53" s="364"/>
      <c r="D53" s="364"/>
      <c r="E53" s="364"/>
      <c r="F53" s="364"/>
      <c r="G53" s="258"/>
      <c r="H53" s="251"/>
    </row>
    <row r="54" spans="1:48" ht="17.25" thickTop="1" thickBot="1" x14ac:dyDescent="0.25">
      <c r="A54" s="257"/>
      <c r="B54" s="420" t="s">
        <v>173</v>
      </c>
      <c r="C54" s="420"/>
      <c r="D54" s="420"/>
      <c r="E54" s="421">
        <f>ROUND((((1+I32+I33+I34)*(1+I35)*(1+I36))/(1-I56))-1,4)</f>
        <v>0.31240000000000001</v>
      </c>
      <c r="F54" s="422"/>
      <c r="G54" s="258"/>
      <c r="H54" s="251"/>
      <c r="K54" s="298" t="str">
        <f>IF(F8="SIM","UTILIZAR BDI C/ DESONERAÇÃO","")</f>
        <v/>
      </c>
      <c r="L54" s="299"/>
      <c r="M54" s="299"/>
      <c r="N54" s="299"/>
      <c r="O54" s="299"/>
      <c r="P54" s="299"/>
      <c r="Q54" s="299"/>
      <c r="R54" s="299"/>
      <c r="S54" s="299"/>
      <c r="T54" s="299"/>
      <c r="U54" s="299"/>
      <c r="V54" s="299"/>
      <c r="W54" s="299"/>
      <c r="X54" s="299"/>
      <c r="Y54" s="299"/>
      <c r="Z54" s="299"/>
      <c r="AA54" s="299"/>
      <c r="AB54" s="299"/>
      <c r="AC54" s="299"/>
      <c r="AD54" s="299"/>
      <c r="AE54" s="299"/>
      <c r="AF54" s="299"/>
      <c r="AG54" s="299"/>
      <c r="AH54" s="299"/>
      <c r="AI54" s="299"/>
      <c r="AJ54" s="299"/>
      <c r="AK54" s="299"/>
      <c r="AL54" s="299"/>
      <c r="AM54" s="299"/>
      <c r="AN54" s="299"/>
      <c r="AO54" s="299"/>
      <c r="AP54" s="299"/>
      <c r="AQ54" s="299"/>
      <c r="AR54" s="299"/>
      <c r="AS54" s="299"/>
      <c r="AT54" s="299"/>
      <c r="AU54" s="299"/>
      <c r="AV54" s="299"/>
    </row>
    <row r="55" spans="1:48" ht="3.75" customHeight="1" thickTop="1" x14ac:dyDescent="0.2">
      <c r="A55" s="257"/>
      <c r="B55" s="297"/>
      <c r="C55" s="284"/>
      <c r="D55" s="284"/>
      <c r="E55" s="284"/>
      <c r="F55" s="268"/>
      <c r="G55" s="258"/>
      <c r="H55" s="251"/>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299"/>
      <c r="AJ55" s="299"/>
      <c r="AK55" s="299"/>
      <c r="AL55" s="299"/>
      <c r="AM55" s="299"/>
      <c r="AN55" s="299"/>
      <c r="AO55" s="299"/>
      <c r="AP55" s="299"/>
      <c r="AQ55" s="299"/>
      <c r="AR55" s="299"/>
      <c r="AS55" s="299"/>
      <c r="AT55" s="299"/>
      <c r="AU55" s="299"/>
      <c r="AV55" s="299"/>
    </row>
    <row r="56" spans="1:48" ht="26.25" x14ac:dyDescent="0.25">
      <c r="A56" s="257"/>
      <c r="B56" s="300" t="s">
        <v>174</v>
      </c>
      <c r="C56" s="269">
        <v>4.4999999999999998E-2</v>
      </c>
      <c r="D56" s="409" t="s">
        <v>156</v>
      </c>
      <c r="E56" s="409"/>
      <c r="F56" s="272">
        <f>+F23+C56</f>
        <v>9.8000000000000004E-2</v>
      </c>
      <c r="G56" s="258"/>
      <c r="H56" s="251"/>
      <c r="I56" s="293">
        <f>TRUNC(F56,5)</f>
        <v>9.8000000000000004E-2</v>
      </c>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99"/>
      <c r="AN56" s="299"/>
      <c r="AO56" s="299"/>
      <c r="AP56" s="299"/>
      <c r="AQ56" s="299"/>
      <c r="AR56" s="299"/>
      <c r="AS56" s="299"/>
      <c r="AT56" s="299"/>
      <c r="AU56" s="299"/>
      <c r="AV56" s="299"/>
    </row>
    <row r="57" spans="1:48" ht="4.5" customHeight="1" thickBot="1" x14ac:dyDescent="0.25">
      <c r="A57" s="274"/>
      <c r="B57" s="301"/>
      <c r="C57" s="302"/>
      <c r="D57" s="302"/>
      <c r="E57" s="302"/>
      <c r="F57" s="303"/>
      <c r="G57" s="275"/>
      <c r="H57" s="251"/>
    </row>
    <row r="61" spans="1:48" x14ac:dyDescent="0.2">
      <c r="I61" s="304"/>
      <c r="J61" s="304"/>
      <c r="K61" s="304"/>
    </row>
    <row r="62" spans="1:48" x14ac:dyDescent="0.2">
      <c r="I62" s="305"/>
    </row>
    <row r="63" spans="1:48" x14ac:dyDescent="0.2">
      <c r="I63" s="306"/>
    </row>
    <row r="64" spans="1:48" x14ac:dyDescent="0.2">
      <c r="I64" s="306"/>
    </row>
    <row r="65" spans="9:9" x14ac:dyDescent="0.2">
      <c r="I65" s="307"/>
    </row>
    <row r="66" spans="9:9" x14ac:dyDescent="0.2">
      <c r="I66" s="306"/>
    </row>
    <row r="67" spans="9:9" x14ac:dyDescent="0.2">
      <c r="I67" s="306"/>
    </row>
    <row r="68" spans="9:9" x14ac:dyDescent="0.2">
      <c r="I68" s="306"/>
    </row>
    <row r="69" spans="9:9" x14ac:dyDescent="0.2">
      <c r="I69" s="306"/>
    </row>
    <row r="70" spans="9:9" x14ac:dyDescent="0.2">
      <c r="I70" s="306"/>
    </row>
    <row r="73" spans="9:9" x14ac:dyDescent="0.2">
      <c r="I73" s="304"/>
    </row>
    <row r="74" spans="9:9" x14ac:dyDescent="0.2">
      <c r="I74" s="273"/>
    </row>
    <row r="75" spans="9:9" x14ac:dyDescent="0.2">
      <c r="I75" s="273"/>
    </row>
    <row r="76" spans="9:9" x14ac:dyDescent="0.2">
      <c r="I76" s="273"/>
    </row>
    <row r="77" spans="9:9" x14ac:dyDescent="0.2">
      <c r="I77" s="273"/>
    </row>
    <row r="78" spans="9:9" x14ac:dyDescent="0.2">
      <c r="I78" s="273"/>
    </row>
    <row r="79" spans="9:9" x14ac:dyDescent="0.2">
      <c r="I79" s="273"/>
    </row>
    <row r="80" spans="9:9" x14ac:dyDescent="0.2">
      <c r="I80" s="273"/>
    </row>
    <row r="81" spans="9:15" x14ac:dyDescent="0.2">
      <c r="I81" s="273"/>
    </row>
    <row r="82" spans="9:15" x14ac:dyDescent="0.2">
      <c r="I82" s="273"/>
    </row>
    <row r="83" spans="9:15" x14ac:dyDescent="0.2">
      <c r="I83" s="308"/>
    </row>
    <row r="84" spans="9:15" x14ac:dyDescent="0.2">
      <c r="I84" s="308"/>
    </row>
    <row r="85" spans="9:15" x14ac:dyDescent="0.2">
      <c r="I85" s="308"/>
    </row>
    <row r="89" spans="9:15" x14ac:dyDescent="0.2">
      <c r="N89" s="273"/>
      <c r="O89" s="288"/>
    </row>
    <row r="90" spans="9:15" x14ac:dyDescent="0.2">
      <c r="N90" s="273"/>
      <c r="O90" s="288"/>
    </row>
    <row r="91" spans="9:15" x14ac:dyDescent="0.2">
      <c r="N91" s="273"/>
      <c r="O91" s="288"/>
    </row>
    <row r="92" spans="9:15" x14ac:dyDescent="0.2">
      <c r="N92" s="273"/>
      <c r="O92" s="288"/>
    </row>
    <row r="93" spans="9:15" x14ac:dyDescent="0.2">
      <c r="N93" s="273"/>
      <c r="O93" s="288"/>
    </row>
    <row r="94" spans="9:15" x14ac:dyDescent="0.2">
      <c r="N94" s="273"/>
      <c r="O94" s="288"/>
    </row>
    <row r="95" spans="9:15" x14ac:dyDescent="0.2">
      <c r="N95" s="273"/>
      <c r="O95" s="288"/>
    </row>
    <row r="96" spans="9:15" x14ac:dyDescent="0.2">
      <c r="N96" s="273"/>
      <c r="O96" s="288"/>
    </row>
    <row r="97" spans="14:15" x14ac:dyDescent="0.2">
      <c r="N97" s="273"/>
      <c r="O97" s="288"/>
    </row>
    <row r="98" spans="14:15" x14ac:dyDescent="0.2">
      <c r="N98" s="273"/>
      <c r="O98" s="288"/>
    </row>
    <row r="99" spans="14:15" x14ac:dyDescent="0.2">
      <c r="N99" s="273"/>
      <c r="O99" s="288"/>
    </row>
    <row r="100" spans="14:15" x14ac:dyDescent="0.2">
      <c r="N100" s="273"/>
    </row>
    <row r="101" spans="14:15" x14ac:dyDescent="0.2">
      <c r="N101" s="273"/>
    </row>
    <row r="102" spans="14:15" x14ac:dyDescent="0.2">
      <c r="N102" s="273"/>
    </row>
    <row r="103" spans="14:15" x14ac:dyDescent="0.2">
      <c r="N103" s="273"/>
    </row>
    <row r="254" spans="72:76" ht="13.5" thickBot="1" x14ac:dyDescent="0.25"/>
    <row r="255" spans="72:76" x14ac:dyDescent="0.2">
      <c r="BT255" s="410" t="s">
        <v>175</v>
      </c>
      <c r="BU255" s="411"/>
      <c r="BV255" s="411"/>
      <c r="BW255" s="411"/>
      <c r="BX255" s="412"/>
    </row>
    <row r="256" spans="72:76" x14ac:dyDescent="0.2">
      <c r="BT256" s="309"/>
      <c r="BU256" s="251" t="s">
        <v>176</v>
      </c>
      <c r="BV256" s="251" t="s">
        <v>177</v>
      </c>
      <c r="BW256" s="251" t="s">
        <v>178</v>
      </c>
      <c r="BX256" s="310"/>
    </row>
    <row r="257" spans="72:87" x14ac:dyDescent="0.2">
      <c r="BT257" s="311">
        <v>100</v>
      </c>
      <c r="BU257" s="312" t="s">
        <v>145</v>
      </c>
      <c r="BV257" s="259">
        <f t="shared" ref="BV257:BV262" si="1">+BT257</f>
        <v>100</v>
      </c>
      <c r="BW257" s="313" t="s">
        <v>179</v>
      </c>
      <c r="BX257" s="310"/>
    </row>
    <row r="258" spans="72:87" ht="25.5" x14ac:dyDescent="0.2">
      <c r="BT258" s="311">
        <v>200</v>
      </c>
      <c r="BU258" s="312" t="s">
        <v>180</v>
      </c>
      <c r="BV258" s="259">
        <f t="shared" si="1"/>
        <v>200</v>
      </c>
      <c r="BW258" s="313" t="s">
        <v>181</v>
      </c>
      <c r="BX258" s="310"/>
    </row>
    <row r="259" spans="72:87" ht="57" x14ac:dyDescent="0.2">
      <c r="BT259" s="311">
        <v>300</v>
      </c>
      <c r="BU259" s="314" t="s">
        <v>182</v>
      </c>
      <c r="BV259" s="259">
        <f t="shared" si="1"/>
        <v>300</v>
      </c>
      <c r="BW259" s="313" t="s">
        <v>183</v>
      </c>
      <c r="BX259" s="310"/>
    </row>
    <row r="260" spans="72:87" ht="57" x14ac:dyDescent="0.2">
      <c r="BT260" s="311">
        <v>400</v>
      </c>
      <c r="BU260" s="314" t="s">
        <v>184</v>
      </c>
      <c r="BV260" s="259">
        <f t="shared" si="1"/>
        <v>400</v>
      </c>
      <c r="BW260" s="313" t="s">
        <v>185</v>
      </c>
      <c r="BX260" s="310"/>
    </row>
    <row r="261" spans="72:87" x14ac:dyDescent="0.2">
      <c r="BT261" s="311">
        <v>500</v>
      </c>
      <c r="BU261" s="312" t="s">
        <v>186</v>
      </c>
      <c r="BV261" s="259">
        <f t="shared" si="1"/>
        <v>500</v>
      </c>
      <c r="BW261" s="313" t="s">
        <v>187</v>
      </c>
      <c r="BX261" s="310"/>
    </row>
    <row r="262" spans="72:87" ht="25.5" x14ac:dyDescent="0.2">
      <c r="BT262" s="311">
        <v>600</v>
      </c>
      <c r="BU262" s="312" t="s">
        <v>188</v>
      </c>
      <c r="BV262" s="259">
        <f t="shared" si="1"/>
        <v>600</v>
      </c>
      <c r="BW262" s="313" t="s">
        <v>189</v>
      </c>
      <c r="BX262" s="310"/>
    </row>
    <row r="263" spans="72:87" x14ac:dyDescent="0.2">
      <c r="BT263" s="311"/>
      <c r="BU263" s="259"/>
      <c r="BV263" s="259"/>
      <c r="BW263" s="313"/>
      <c r="BX263" s="310"/>
    </row>
    <row r="264" spans="72:87" x14ac:dyDescent="0.2">
      <c r="BT264" s="315"/>
      <c r="BU264" s="313"/>
      <c r="BV264" s="313"/>
      <c r="BW264" s="313"/>
      <c r="BX264" s="310"/>
    </row>
    <row r="265" spans="72:87" x14ac:dyDescent="0.2">
      <c r="BT265" s="315"/>
      <c r="BU265" s="313"/>
      <c r="BV265" s="313"/>
      <c r="BW265" s="313"/>
      <c r="BX265" s="310"/>
      <c r="CF265" s="252" t="s">
        <v>18</v>
      </c>
      <c r="CG265" s="252" t="s">
        <v>190</v>
      </c>
      <c r="CH265" s="252" t="s">
        <v>191</v>
      </c>
    </row>
    <row r="266" spans="72:87" x14ac:dyDescent="0.2">
      <c r="BT266" s="309"/>
      <c r="BU266" s="251"/>
      <c r="BV266" s="251"/>
      <c r="BW266" s="251"/>
      <c r="BX266" s="310"/>
      <c r="CE266" s="252" t="s">
        <v>192</v>
      </c>
      <c r="CF266" s="288">
        <v>6.4999999999999997E-3</v>
      </c>
      <c r="CG266" s="316">
        <v>0.03</v>
      </c>
      <c r="CH266" s="252" t="s">
        <v>193</v>
      </c>
      <c r="CI266" s="288" t="e">
        <f>(#REF!+#REF!)+C21</f>
        <v>#REF!</v>
      </c>
    </row>
    <row r="267" spans="72:87" x14ac:dyDescent="0.2">
      <c r="BT267" s="309"/>
      <c r="BU267" s="251"/>
      <c r="BV267" s="251"/>
      <c r="BW267" s="251"/>
      <c r="BX267" s="310"/>
      <c r="CF267" s="288">
        <v>1.6500000000000001E-2</v>
      </c>
      <c r="CG267" s="288">
        <v>7.5999999999999998E-2</v>
      </c>
      <c r="CH267" s="252" t="s">
        <v>194</v>
      </c>
      <c r="CI267" s="288" t="e">
        <f>(#REF!+#REF!)*#REF!+C21</f>
        <v>#REF!</v>
      </c>
    </row>
    <row r="268" spans="72:87" x14ac:dyDescent="0.2">
      <c r="BT268" s="309"/>
      <c r="BU268" s="251"/>
      <c r="BV268" s="251"/>
      <c r="BW268" s="251"/>
      <c r="BX268" s="310"/>
    </row>
    <row r="269" spans="72:87" x14ac:dyDescent="0.2">
      <c r="BT269" s="317"/>
      <c r="BU269" s="318"/>
      <c r="BV269" s="318"/>
      <c r="BW269" s="251"/>
      <c r="BX269" s="310"/>
    </row>
    <row r="270" spans="72:87" x14ac:dyDescent="0.2">
      <c r="BT270" s="309"/>
      <c r="BU270" s="251"/>
      <c r="BV270" s="251"/>
      <c r="BW270" s="251"/>
      <c r="BX270" s="310"/>
    </row>
    <row r="271" spans="72:87" ht="13.5" thickBot="1" x14ac:dyDescent="0.25">
      <c r="BT271" s="309"/>
      <c r="BU271" s="251"/>
      <c r="BV271" s="251"/>
      <c r="BW271" s="251"/>
      <c r="BX271" s="310"/>
      <c r="CD271" s="252">
        <f>BT257</f>
        <v>100</v>
      </c>
      <c r="CE271" s="408" t="str">
        <f>BU257</f>
        <v>Construção de edificios</v>
      </c>
      <c r="CF271" s="408"/>
      <c r="CG271" s="408"/>
      <c r="CH271" s="408"/>
    </row>
    <row r="272" spans="72:87" ht="15" thickBot="1" x14ac:dyDescent="0.25">
      <c r="BT272" s="309"/>
      <c r="BU272" s="251"/>
      <c r="BV272" s="251"/>
      <c r="BW272" s="251"/>
      <c r="BX272" s="310"/>
      <c r="CD272" s="252">
        <f>+CD271+1</f>
        <v>101</v>
      </c>
      <c r="CE272" s="319" t="s">
        <v>165</v>
      </c>
      <c r="CF272" s="320">
        <v>0.03</v>
      </c>
      <c r="CG272" s="320">
        <v>0.04</v>
      </c>
      <c r="CH272" s="320">
        <v>5.5E-2</v>
      </c>
    </row>
    <row r="273" spans="72:86" ht="15" thickBot="1" x14ac:dyDescent="0.25">
      <c r="BT273" s="309"/>
      <c r="BU273" s="251"/>
      <c r="BV273" s="251"/>
      <c r="BW273" s="251"/>
      <c r="BX273" s="310"/>
      <c r="CD273" s="252">
        <f>+CD272+1</f>
        <v>102</v>
      </c>
      <c r="CE273" s="319" t="s">
        <v>166</v>
      </c>
      <c r="CF273" s="320">
        <v>8.0000000000000002E-3</v>
      </c>
      <c r="CG273" s="320">
        <v>8.0000000000000002E-3</v>
      </c>
      <c r="CH273" s="320">
        <v>0.01</v>
      </c>
    </row>
    <row r="274" spans="72:86" ht="15" thickBot="1" x14ac:dyDescent="0.25">
      <c r="BT274" s="309"/>
      <c r="BU274" s="251"/>
      <c r="BV274" s="251"/>
      <c r="BW274" s="251"/>
      <c r="BX274" s="310"/>
      <c r="CD274" s="252">
        <f>+CD273+1</f>
        <v>103</v>
      </c>
      <c r="CE274" s="319" t="s">
        <v>167</v>
      </c>
      <c r="CF274" s="320">
        <v>9.7000000000000003E-3</v>
      </c>
      <c r="CG274" s="320">
        <v>1.2699999999999999E-2</v>
      </c>
      <c r="CH274" s="320">
        <v>1.2699999999999999E-2</v>
      </c>
    </row>
    <row r="275" spans="72:86" ht="15" thickBot="1" x14ac:dyDescent="0.25">
      <c r="BT275" s="317"/>
      <c r="BU275" s="318"/>
      <c r="BV275" s="318"/>
      <c r="BW275" s="251"/>
      <c r="BX275" s="310"/>
      <c r="CD275" s="252">
        <f>+CD274+1</f>
        <v>104</v>
      </c>
      <c r="CE275" s="319" t="s">
        <v>168</v>
      </c>
      <c r="CF275" s="320">
        <v>5.8999999999999999E-3</v>
      </c>
      <c r="CG275" s="320">
        <v>1.23E-2</v>
      </c>
      <c r="CH275" s="320">
        <v>1.3899999999999999E-2</v>
      </c>
    </row>
    <row r="276" spans="72:86" ht="15" thickBot="1" x14ac:dyDescent="0.25">
      <c r="BT276" s="309"/>
      <c r="BU276" s="251"/>
      <c r="BV276" s="251"/>
      <c r="BW276" s="251"/>
      <c r="BX276" s="310"/>
      <c r="CD276" s="252">
        <f>+CD275+1</f>
        <v>105</v>
      </c>
      <c r="CE276" s="319" t="s">
        <v>16</v>
      </c>
      <c r="CF276" s="320">
        <v>6.1600000000000002E-2</v>
      </c>
      <c r="CG276" s="320">
        <v>7.3999999999999996E-2</v>
      </c>
      <c r="CH276" s="320">
        <v>8.9599999999999999E-2</v>
      </c>
    </row>
    <row r="277" spans="72:86" x14ac:dyDescent="0.2">
      <c r="BT277" s="309"/>
      <c r="BU277" s="251"/>
      <c r="BV277" s="251"/>
      <c r="BW277" s="251"/>
      <c r="BX277" s="310"/>
    </row>
    <row r="278" spans="72:86" x14ac:dyDescent="0.2">
      <c r="BT278" s="309"/>
      <c r="BU278" s="251"/>
      <c r="BV278" s="251"/>
      <c r="BW278" s="251"/>
      <c r="BX278" s="310"/>
    </row>
    <row r="279" spans="72:86" ht="13.5" thickBot="1" x14ac:dyDescent="0.25">
      <c r="BT279" s="309"/>
      <c r="BU279" s="251"/>
      <c r="BV279" s="251"/>
      <c r="BW279" s="251"/>
      <c r="BX279" s="310"/>
      <c r="CD279" s="252">
        <f>BT258</f>
        <v>200</v>
      </c>
      <c r="CE279" s="408" t="str">
        <f>BU258</f>
        <v>Construção de rodovias e ferrovias</v>
      </c>
      <c r="CF279" s="408"/>
      <c r="CG279" s="408"/>
      <c r="CH279" s="408"/>
    </row>
    <row r="280" spans="72:86" ht="15" thickBot="1" x14ac:dyDescent="0.25">
      <c r="BT280" s="309"/>
      <c r="BU280" s="251"/>
      <c r="BV280" s="251"/>
      <c r="BW280" s="251"/>
      <c r="BX280" s="310"/>
      <c r="CD280" s="252">
        <f>+CD279+1</f>
        <v>201</v>
      </c>
      <c r="CE280" s="319" t="s">
        <v>165</v>
      </c>
      <c r="CF280" s="320">
        <v>3.7999999999999999E-2</v>
      </c>
      <c r="CG280" s="320">
        <v>4.0099999999999997E-2</v>
      </c>
      <c r="CH280" s="320">
        <v>4.6699999999999998E-2</v>
      </c>
    </row>
    <row r="281" spans="72:86" ht="15" thickBot="1" x14ac:dyDescent="0.25">
      <c r="BT281" s="309"/>
      <c r="BU281" s="251"/>
      <c r="BV281" s="251"/>
      <c r="BW281" s="251"/>
      <c r="BX281" s="310"/>
      <c r="CD281" s="252">
        <f>+CD280+1</f>
        <v>202</v>
      </c>
      <c r="CE281" s="319" t="s">
        <v>166</v>
      </c>
      <c r="CF281" s="320">
        <v>3.2000000000000002E-3</v>
      </c>
      <c r="CG281" s="320">
        <v>4.0000000000000001E-3</v>
      </c>
      <c r="CH281" s="320">
        <v>7.4000000000000003E-3</v>
      </c>
    </row>
    <row r="282" spans="72:86" ht="15" thickBot="1" x14ac:dyDescent="0.25">
      <c r="BT282" s="410"/>
      <c r="BU282" s="411"/>
      <c r="BV282" s="411"/>
      <c r="BW282" s="411"/>
      <c r="BX282" s="412"/>
      <c r="CD282" s="252">
        <f>+CD281+1</f>
        <v>203</v>
      </c>
      <c r="CE282" s="319" t="s">
        <v>167</v>
      </c>
      <c r="CF282" s="320">
        <v>5.0000000000000001E-3</v>
      </c>
      <c r="CG282" s="320">
        <v>5.5999999999999999E-3</v>
      </c>
      <c r="CH282" s="320">
        <v>9.7000000000000003E-3</v>
      </c>
    </row>
    <row r="283" spans="72:86" ht="15" thickBot="1" x14ac:dyDescent="0.25">
      <c r="BT283" s="309"/>
      <c r="BU283" s="251"/>
      <c r="BV283" s="251"/>
      <c r="BW283" s="251"/>
      <c r="BX283" s="310"/>
      <c r="CD283" s="252">
        <f>+CD282+1</f>
        <v>204</v>
      </c>
      <c r="CE283" s="319" t="s">
        <v>168</v>
      </c>
      <c r="CF283" s="320">
        <v>1.0200000000000001E-2</v>
      </c>
      <c r="CG283" s="320">
        <v>1.11E-2</v>
      </c>
      <c r="CH283" s="320">
        <v>1.21E-2</v>
      </c>
    </row>
    <row r="284" spans="72:86" ht="15" thickBot="1" x14ac:dyDescent="0.25">
      <c r="BT284" s="309"/>
      <c r="BU284" s="251"/>
      <c r="BV284" s="251"/>
      <c r="BW284" s="251"/>
      <c r="BX284" s="310"/>
      <c r="CD284" s="252">
        <f>+CD283+1</f>
        <v>205</v>
      </c>
      <c r="CE284" s="319" t="s">
        <v>16</v>
      </c>
      <c r="CF284" s="320">
        <v>6.6400000000000001E-2</v>
      </c>
      <c r="CG284" s="320">
        <v>7.2999999999999995E-2</v>
      </c>
      <c r="CH284" s="320">
        <v>8.6900000000000005E-2</v>
      </c>
    </row>
    <row r="285" spans="72:86" x14ac:dyDescent="0.2">
      <c r="BT285" s="309"/>
      <c r="BU285" s="251"/>
      <c r="BV285" s="251"/>
      <c r="BW285" s="251"/>
      <c r="BX285" s="310"/>
    </row>
    <row r="286" spans="72:86" ht="13.5" thickBot="1" x14ac:dyDescent="0.25">
      <c r="BT286" s="321"/>
      <c r="BU286" s="322"/>
      <c r="BV286" s="322"/>
      <c r="BW286" s="322"/>
      <c r="BX286" s="323"/>
    </row>
    <row r="287" spans="72:86" ht="13.5" thickBot="1" x14ac:dyDescent="0.25">
      <c r="BT287" s="410"/>
      <c r="BU287" s="411"/>
      <c r="BV287" s="411"/>
      <c r="BW287" s="411"/>
      <c r="BX287" s="412"/>
      <c r="CD287" s="252">
        <f>BT259</f>
        <v>300</v>
      </c>
      <c r="CE287" s="408" t="str">
        <f>BU259</f>
        <v>Construção de Redes de Abastecimento de Água, Coleta de Esgoto e Construções Correlatas</v>
      </c>
      <c r="CF287" s="408"/>
      <c r="CG287" s="408"/>
      <c r="CH287" s="408"/>
    </row>
    <row r="288" spans="72:86" ht="15" thickBot="1" x14ac:dyDescent="0.25">
      <c r="BT288" s="413"/>
      <c r="BU288" s="414"/>
      <c r="BV288" s="414"/>
      <c r="BW288" s="414"/>
      <c r="BX288" s="415"/>
      <c r="CD288" s="252">
        <f>+CD287+1</f>
        <v>301</v>
      </c>
      <c r="CE288" s="324" t="s">
        <v>165</v>
      </c>
      <c r="CF288" s="325">
        <v>3.4299999999999997E-2</v>
      </c>
      <c r="CG288" s="325">
        <v>4.9299999999999997E-2</v>
      </c>
      <c r="CH288" s="325">
        <v>6.7100000000000007E-2</v>
      </c>
    </row>
    <row r="289" spans="72:86" ht="15" thickBot="1" x14ac:dyDescent="0.25">
      <c r="BT289" s="413"/>
      <c r="BU289" s="414"/>
      <c r="BV289" s="414"/>
      <c r="BW289" s="414"/>
      <c r="BX289" s="415"/>
      <c r="CD289" s="252">
        <f>+CD288+1</f>
        <v>302</v>
      </c>
      <c r="CE289" s="319" t="s">
        <v>166</v>
      </c>
      <c r="CF289" s="320">
        <v>2.8E-3</v>
      </c>
      <c r="CG289" s="320">
        <v>4.8999999999999998E-3</v>
      </c>
      <c r="CH289" s="320">
        <v>7.4999999999999997E-3</v>
      </c>
    </row>
    <row r="290" spans="72:86" ht="27" customHeight="1" thickBot="1" x14ac:dyDescent="0.25">
      <c r="BT290" s="326"/>
      <c r="BU290" s="327"/>
      <c r="BV290" s="328"/>
      <c r="BW290" s="328"/>
      <c r="BX290" s="329"/>
      <c r="CD290" s="252">
        <f>+CD289+1</f>
        <v>303</v>
      </c>
      <c r="CE290" s="319" t="s">
        <v>167</v>
      </c>
      <c r="CF290" s="320">
        <v>0.01</v>
      </c>
      <c r="CG290" s="320">
        <v>1.3899999999999999E-2</v>
      </c>
      <c r="CH290" s="320">
        <v>1.7399999999999999E-2</v>
      </c>
    </row>
    <row r="291" spans="72:86" ht="15" thickBot="1" x14ac:dyDescent="0.25">
      <c r="BT291" s="309"/>
      <c r="BU291" s="251"/>
      <c r="BV291" s="251"/>
      <c r="BW291" s="251"/>
      <c r="BX291" s="310"/>
      <c r="CD291" s="252">
        <f>+CD290+1</f>
        <v>304</v>
      </c>
      <c r="CE291" s="319" t="s">
        <v>168</v>
      </c>
      <c r="CF291" s="320">
        <v>9.4000000000000004E-3</v>
      </c>
      <c r="CG291" s="320">
        <v>9.9000000000000008E-3</v>
      </c>
      <c r="CH291" s="320">
        <v>1.17E-2</v>
      </c>
    </row>
    <row r="292" spans="72:86" ht="15" thickBot="1" x14ac:dyDescent="0.25">
      <c r="BT292" s="321"/>
      <c r="BU292" s="322"/>
      <c r="BV292" s="322"/>
      <c r="BW292" s="322"/>
      <c r="BX292" s="323"/>
      <c r="CD292" s="252">
        <f>+CD291+1</f>
        <v>305</v>
      </c>
      <c r="CE292" s="319" t="s">
        <v>16</v>
      </c>
      <c r="CF292" s="320">
        <v>6.7400000000000002E-2</v>
      </c>
      <c r="CG292" s="320">
        <v>8.0399999999999999E-2</v>
      </c>
      <c r="CH292" s="320">
        <v>9.4E-2</v>
      </c>
    </row>
    <row r="293" spans="72:86" x14ac:dyDescent="0.2">
      <c r="BT293" s="410"/>
      <c r="BU293" s="411"/>
      <c r="BV293" s="411"/>
      <c r="BW293" s="411"/>
      <c r="BX293" s="412"/>
    </row>
    <row r="294" spans="72:86" ht="13.5" thickBot="1" x14ac:dyDescent="0.25">
      <c r="BT294" s="330"/>
      <c r="BU294" s="331" t="s">
        <v>195</v>
      </c>
      <c r="BV294" s="331" t="s">
        <v>196</v>
      </c>
      <c r="BW294" s="331" t="s">
        <v>197</v>
      </c>
      <c r="BX294" s="331" t="s">
        <v>198</v>
      </c>
      <c r="CD294" s="252">
        <f>BT260</f>
        <v>400</v>
      </c>
      <c r="CE294" s="408" t="str">
        <f>BU260</f>
        <v>Construção e Manutenção de Estações e Redes de Distribuição de Energia Elétrica</v>
      </c>
      <c r="CF294" s="408"/>
      <c r="CG294" s="408"/>
      <c r="CH294" s="408"/>
    </row>
    <row r="295" spans="72:86" ht="15" thickBot="1" x14ac:dyDescent="0.25">
      <c r="BT295" s="330" t="s">
        <v>19</v>
      </c>
      <c r="BU295" s="331">
        <f>VLOOKUP(C6,BU257:BV262,2,0)</f>
        <v>300</v>
      </c>
      <c r="BV295" s="332">
        <f>VLOOKUP($BU295,$BT$306:$BX$311,3,0)</f>
        <v>0.20760000000000001</v>
      </c>
      <c r="BW295" s="332">
        <f>VLOOKUP($BU295,$BT$306:$BX$311,4,0)</f>
        <v>0.24179999999999999</v>
      </c>
      <c r="BX295" s="332">
        <f>VLOOKUP($BU295,$BT$306:$BX$311,5,0)</f>
        <v>0.26440000000000002</v>
      </c>
      <c r="CD295" s="252">
        <f>+CD294+1</f>
        <v>401</v>
      </c>
      <c r="CE295" s="324" t="s">
        <v>165</v>
      </c>
      <c r="CF295" s="325">
        <v>5.2900000000000003E-2</v>
      </c>
      <c r="CG295" s="325">
        <v>5.9200000000000003E-2</v>
      </c>
      <c r="CH295" s="325">
        <v>7.9299999999999995E-2</v>
      </c>
    </row>
    <row r="296" spans="72:86" ht="15" thickBot="1" x14ac:dyDescent="0.25">
      <c r="BT296" s="333" t="s">
        <v>165</v>
      </c>
      <c r="BU296" s="331">
        <f>+BU295+1</f>
        <v>301</v>
      </c>
      <c r="BV296" s="332">
        <f>VLOOKUP($BU296,$CD$271:$CH$312,3,0)</f>
        <v>3.4299999999999997E-2</v>
      </c>
      <c r="BW296" s="332">
        <f>VLOOKUP($BU296,$CD$271:$CH$312,4,0)</f>
        <v>4.9299999999999997E-2</v>
      </c>
      <c r="BX296" s="332">
        <f>VLOOKUP($BU296,$CD$271:$CH$312,5,0)</f>
        <v>6.7100000000000007E-2</v>
      </c>
      <c r="CD296" s="252">
        <f>+CD295+1</f>
        <v>402</v>
      </c>
      <c r="CE296" s="319" t="s">
        <v>166</v>
      </c>
      <c r="CF296" s="320">
        <v>2.5000000000000001E-3</v>
      </c>
      <c r="CG296" s="320">
        <v>5.1000000000000004E-3</v>
      </c>
      <c r="CH296" s="320">
        <v>5.5999999999999999E-3</v>
      </c>
    </row>
    <row r="297" spans="72:86" ht="15" thickBot="1" x14ac:dyDescent="0.25">
      <c r="BT297" s="333" t="s">
        <v>166</v>
      </c>
      <c r="BU297" s="331">
        <f>+BU296+1</f>
        <v>302</v>
      </c>
      <c r="BV297" s="332">
        <f>VLOOKUP($BU297,$CD$271:$CH$312,3,0)</f>
        <v>2.8E-3</v>
      </c>
      <c r="BW297" s="332">
        <f>VLOOKUP($BU297,$CD$271:$CH$312,4,0)</f>
        <v>4.8999999999999998E-3</v>
      </c>
      <c r="BX297" s="332">
        <f>VLOOKUP($BU297,$CD$271:$CH$312,5,0)</f>
        <v>7.4999999999999997E-3</v>
      </c>
      <c r="CD297" s="252">
        <f>+CD296+1</f>
        <v>403</v>
      </c>
      <c r="CE297" s="319" t="s">
        <v>167</v>
      </c>
      <c r="CF297" s="320">
        <v>0.01</v>
      </c>
      <c r="CG297" s="320">
        <v>1.4800000000000001E-2</v>
      </c>
      <c r="CH297" s="320">
        <v>1.9699999999999999E-2</v>
      </c>
    </row>
    <row r="298" spans="72:86" ht="15" thickBot="1" x14ac:dyDescent="0.25">
      <c r="BT298" s="333" t="s">
        <v>167</v>
      </c>
      <c r="BU298" s="331">
        <f>+BU297+1</f>
        <v>303</v>
      </c>
      <c r="BV298" s="332">
        <f>VLOOKUP($BU298,$CD$271:$CH$312,3,0)</f>
        <v>0.01</v>
      </c>
      <c r="BW298" s="332">
        <f>VLOOKUP($BU298,$CD$271:$CH$312,4,0)</f>
        <v>1.3899999999999999E-2</v>
      </c>
      <c r="BX298" s="332">
        <f>VLOOKUP($BU298,$CD$271:$CH$312,5,0)</f>
        <v>1.7399999999999999E-2</v>
      </c>
      <c r="CD298" s="252">
        <f>+CD297+1</f>
        <v>404</v>
      </c>
      <c r="CE298" s="319" t="s">
        <v>168</v>
      </c>
      <c r="CF298" s="320">
        <v>1.01E-2</v>
      </c>
      <c r="CG298" s="320">
        <v>1.0699999999999999E-2</v>
      </c>
      <c r="CH298" s="320">
        <v>1.11E-2</v>
      </c>
    </row>
    <row r="299" spans="72:86" ht="15" thickBot="1" x14ac:dyDescent="0.25">
      <c r="BT299" s="333" t="s">
        <v>168</v>
      </c>
      <c r="BU299" s="331">
        <f>+BU298+1</f>
        <v>304</v>
      </c>
      <c r="BV299" s="332">
        <f>VLOOKUP($BU299,$CD$271:$CH$312,3,0)</f>
        <v>9.4000000000000004E-3</v>
      </c>
      <c r="BW299" s="332">
        <f>VLOOKUP($BU299,$CD$271:$CH$312,4,0)</f>
        <v>9.9000000000000008E-3</v>
      </c>
      <c r="BX299" s="332">
        <f>VLOOKUP($BU299,$CD$271:$CH$312,5,0)</f>
        <v>1.17E-2</v>
      </c>
      <c r="CD299" s="252">
        <f>+CD298+1</f>
        <v>405</v>
      </c>
      <c r="CE299" s="319" t="s">
        <v>16</v>
      </c>
      <c r="CF299" s="320">
        <v>0.08</v>
      </c>
      <c r="CG299" s="320">
        <v>8.3099999999999993E-2</v>
      </c>
      <c r="CH299" s="320">
        <v>9.5100000000000004E-2</v>
      </c>
    </row>
    <row r="300" spans="72:86" ht="15" thickBot="1" x14ac:dyDescent="0.25">
      <c r="BT300" s="333" t="s">
        <v>16</v>
      </c>
      <c r="BU300" s="331">
        <f>+BU299+1</f>
        <v>305</v>
      </c>
      <c r="BV300" s="332">
        <f>VLOOKUP($BU300,$CD$271:$CH$312,3,0)</f>
        <v>6.7400000000000002E-2</v>
      </c>
      <c r="BW300" s="332">
        <f>VLOOKUP($BU300,$CD$271:$CH$312,4,0)</f>
        <v>8.0399999999999999E-2</v>
      </c>
      <c r="BX300" s="332">
        <f>VLOOKUP($BU300,$CD$271:$CH$312,5,0)</f>
        <v>9.4E-2</v>
      </c>
      <c r="CD300" s="252">
        <f>BT261</f>
        <v>500</v>
      </c>
      <c r="CE300" s="408" t="str">
        <f>BU261</f>
        <v>Portuárias, Marítimas e Fluviais</v>
      </c>
      <c r="CF300" s="408"/>
      <c r="CG300" s="408"/>
      <c r="CH300" s="408"/>
    </row>
    <row r="301" spans="72:86" ht="15" thickBot="1" x14ac:dyDescent="0.25">
      <c r="BT301" s="309"/>
      <c r="BU301" s="251"/>
      <c r="BV301" s="251"/>
      <c r="BW301" s="251"/>
      <c r="BX301" s="310"/>
      <c r="CD301" s="252">
        <f>+CD300+1</f>
        <v>501</v>
      </c>
      <c r="CE301" s="324" t="s">
        <v>165</v>
      </c>
      <c r="CF301" s="325">
        <v>0.04</v>
      </c>
      <c r="CG301" s="325">
        <v>5.5199999999999999E-2</v>
      </c>
      <c r="CH301" s="325">
        <v>7.85E-2</v>
      </c>
    </row>
    <row r="302" spans="72:86" ht="15" thickBot="1" x14ac:dyDescent="0.25">
      <c r="CD302" s="252">
        <f>+CD301+1</f>
        <v>502</v>
      </c>
      <c r="CE302" s="319" t="s">
        <v>166</v>
      </c>
      <c r="CF302" s="320">
        <v>8.0999999999999996E-3</v>
      </c>
      <c r="CG302" s="320">
        <v>1.2200000000000001E-2</v>
      </c>
      <c r="CH302" s="320">
        <v>1.9900000000000001E-2</v>
      </c>
    </row>
    <row r="303" spans="72:86" ht="15" thickBot="1" x14ac:dyDescent="0.25">
      <c r="CD303" s="252">
        <f>+CD302+1</f>
        <v>503</v>
      </c>
      <c r="CE303" s="319" t="s">
        <v>167</v>
      </c>
      <c r="CF303" s="320">
        <v>1.46E-2</v>
      </c>
      <c r="CG303" s="320">
        <v>2.3199999999999998E-2</v>
      </c>
      <c r="CH303" s="320">
        <v>3.1600000000000003E-2</v>
      </c>
    </row>
    <row r="304" spans="72:86" ht="15" thickBot="1" x14ac:dyDescent="0.25">
      <c r="CD304" s="252">
        <f>+CD303+1</f>
        <v>504</v>
      </c>
      <c r="CE304" s="319" t="s">
        <v>168</v>
      </c>
      <c r="CF304" s="320">
        <v>9.4000000000000004E-3</v>
      </c>
      <c r="CG304" s="320">
        <v>1.0200000000000001E-2</v>
      </c>
      <c r="CH304" s="320">
        <v>1.3299999999999999E-2</v>
      </c>
    </row>
    <row r="305" spans="72:86" ht="15" thickBot="1" x14ac:dyDescent="0.25">
      <c r="BV305" s="334" t="s">
        <v>199</v>
      </c>
      <c r="BW305" s="335" t="s">
        <v>197</v>
      </c>
      <c r="BX305" s="335" t="s">
        <v>200</v>
      </c>
      <c r="CD305" s="252">
        <f>+CD304+1</f>
        <v>505</v>
      </c>
      <c r="CE305" s="319" t="s">
        <v>16</v>
      </c>
      <c r="CF305" s="320">
        <v>7.1400000000000005E-2</v>
      </c>
      <c r="CG305" s="320">
        <v>8.4000000000000005E-2</v>
      </c>
      <c r="CH305" s="320">
        <v>0.1043</v>
      </c>
    </row>
    <row r="306" spans="72:86" ht="15" thickBot="1" x14ac:dyDescent="0.25">
      <c r="BT306" s="252">
        <f>BT257</f>
        <v>100</v>
      </c>
      <c r="BU306" s="324" t="str">
        <f t="shared" ref="BU306:BU311" si="2">VLOOKUP(BT306,BT257:BU262,2,0)</f>
        <v>Construção de edificios</v>
      </c>
      <c r="BV306" s="325">
        <v>0.2034</v>
      </c>
      <c r="BW306" s="325">
        <v>0.22120000000000001</v>
      </c>
      <c r="BX306" s="325">
        <v>0.25</v>
      </c>
    </row>
    <row r="307" spans="72:86" ht="29.25" thickBot="1" x14ac:dyDescent="0.25">
      <c r="BT307" s="252">
        <v>200</v>
      </c>
      <c r="BU307" s="324" t="str">
        <f t="shared" si="2"/>
        <v>Construção de rodovias e ferrovias</v>
      </c>
      <c r="BV307" s="320">
        <v>0.19600000000000001</v>
      </c>
      <c r="BW307" s="320">
        <v>0.2097</v>
      </c>
      <c r="BX307" s="320">
        <v>0.24229999999999999</v>
      </c>
      <c r="CD307" s="252">
        <f>BT262</f>
        <v>600</v>
      </c>
      <c r="CE307" s="408" t="str">
        <f>BU262</f>
        <v>Fornecimento de Materiais e Equipamentos</v>
      </c>
      <c r="CF307" s="408"/>
      <c r="CG307" s="408"/>
      <c r="CH307" s="408"/>
    </row>
    <row r="308" spans="72:86" ht="57.75" thickBot="1" x14ac:dyDescent="0.25">
      <c r="BT308" s="252">
        <f>BT259</f>
        <v>300</v>
      </c>
      <c r="BU308" s="324" t="str">
        <f t="shared" si="2"/>
        <v>Construção de Redes de Abastecimento de Água, Coleta de Esgoto e Construções Correlatas</v>
      </c>
      <c r="BV308" s="320">
        <v>0.20760000000000001</v>
      </c>
      <c r="BW308" s="320">
        <v>0.24179999999999999</v>
      </c>
      <c r="BX308" s="320">
        <v>0.26440000000000002</v>
      </c>
      <c r="CD308" s="252">
        <f>+CD307+1</f>
        <v>601</v>
      </c>
      <c r="CE308" s="324" t="s">
        <v>165</v>
      </c>
      <c r="CF308" s="325">
        <v>1.4999999999999999E-2</v>
      </c>
      <c r="CG308" s="325">
        <v>3.4500000000000003E-2</v>
      </c>
      <c r="CH308" s="325">
        <v>4.4900000000000002E-2</v>
      </c>
    </row>
    <row r="309" spans="72:86" ht="57.75" thickBot="1" x14ac:dyDescent="0.25">
      <c r="BT309" s="252">
        <v>400</v>
      </c>
      <c r="BU309" s="324" t="str">
        <f t="shared" si="2"/>
        <v>Construção e Manutenção de Estações e Redes de Distribuição de Energia Elétrica</v>
      </c>
      <c r="BV309" s="320">
        <v>0.24</v>
      </c>
      <c r="BW309" s="320">
        <v>0.25840000000000002</v>
      </c>
      <c r="BX309" s="320">
        <v>0.27860000000000001</v>
      </c>
      <c r="CD309" s="252">
        <f>+CD308+1</f>
        <v>602</v>
      </c>
      <c r="CE309" s="319" t="s">
        <v>166</v>
      </c>
      <c r="CF309" s="320">
        <v>3.0000000000000001E-3</v>
      </c>
      <c r="CG309" s="320">
        <v>4.7999999999999996E-3</v>
      </c>
      <c r="CH309" s="320">
        <v>8.2000000000000007E-3</v>
      </c>
    </row>
    <row r="310" spans="72:86" ht="29.25" thickBot="1" x14ac:dyDescent="0.25">
      <c r="BT310" s="252">
        <v>500</v>
      </c>
      <c r="BU310" s="324" t="str">
        <f t="shared" si="2"/>
        <v>Portuárias, Marítimas e Fluviais</v>
      </c>
      <c r="BV310" s="320">
        <v>0.22800000000000001</v>
      </c>
      <c r="BW310" s="320">
        <v>0.27479999999999999</v>
      </c>
      <c r="BX310" s="320">
        <v>0.3095</v>
      </c>
      <c r="CD310" s="252">
        <f>+CD309+1</f>
        <v>603</v>
      </c>
      <c r="CE310" s="319" t="s">
        <v>167</v>
      </c>
      <c r="CF310" s="320">
        <v>5.5999999999999999E-3</v>
      </c>
      <c r="CG310" s="320">
        <v>8.5000000000000006E-3</v>
      </c>
      <c r="CH310" s="320">
        <v>8.8999999999999999E-3</v>
      </c>
    </row>
    <row r="311" spans="72:86" ht="29.25" thickBot="1" x14ac:dyDescent="0.25">
      <c r="BT311" s="252">
        <v>600</v>
      </c>
      <c r="BU311" s="324" t="str">
        <f t="shared" si="2"/>
        <v>Fornecimento de Materiais e Equipamentos</v>
      </c>
      <c r="BV311" s="320">
        <v>0.111</v>
      </c>
      <c r="BW311" s="320">
        <v>0.14019999999999999</v>
      </c>
      <c r="BX311" s="320">
        <v>0.16800000000000001</v>
      </c>
      <c r="CD311" s="252">
        <f>+CD310+1</f>
        <v>604</v>
      </c>
      <c r="CE311" s="319" t="s">
        <v>168</v>
      </c>
      <c r="CF311" s="320">
        <v>8.5000000000000006E-3</v>
      </c>
      <c r="CG311" s="320">
        <v>8.5000000000000006E-3</v>
      </c>
      <c r="CH311" s="320">
        <v>1.11E-2</v>
      </c>
    </row>
    <row r="312" spans="72:86" ht="15" thickBot="1" x14ac:dyDescent="0.25">
      <c r="CD312" s="252">
        <f>+CD311+1</f>
        <v>605</v>
      </c>
      <c r="CE312" s="319" t="s">
        <v>16</v>
      </c>
      <c r="CF312" s="320">
        <v>3.5000000000000003E-2</v>
      </c>
      <c r="CG312" s="320">
        <v>5.11E-2</v>
      </c>
      <c r="CH312" s="320">
        <v>6.2199999999999998E-2</v>
      </c>
    </row>
  </sheetData>
  <sheetProtection password="C5AB" sheet="1" objects="1" scenarios="1" formatCells="0" formatColumns="0" formatRows="0" selectLockedCells="1"/>
  <mergeCells count="31">
    <mergeCell ref="K16:AV17"/>
    <mergeCell ref="B29:F29"/>
    <mergeCell ref="B1:F1"/>
    <mergeCell ref="B4:F4"/>
    <mergeCell ref="C6:F6"/>
    <mergeCell ref="B12:F12"/>
    <mergeCell ref="D16:F16"/>
    <mergeCell ref="D18:F18"/>
    <mergeCell ref="D19:F19"/>
    <mergeCell ref="D23:E23"/>
    <mergeCell ref="B25:F25"/>
    <mergeCell ref="B26:F26"/>
    <mergeCell ref="B30:F30"/>
    <mergeCell ref="E45:F45"/>
    <mergeCell ref="B47:F47"/>
    <mergeCell ref="B52:F52"/>
    <mergeCell ref="B54:D54"/>
    <mergeCell ref="E54:F54"/>
    <mergeCell ref="CE307:CH307"/>
    <mergeCell ref="D56:E56"/>
    <mergeCell ref="BT255:BX255"/>
    <mergeCell ref="CE271:CH271"/>
    <mergeCell ref="CE279:CH279"/>
    <mergeCell ref="BT282:BX282"/>
    <mergeCell ref="BT287:BX287"/>
    <mergeCell ref="CE287:CH287"/>
    <mergeCell ref="BT288:BX288"/>
    <mergeCell ref="BT289:BX289"/>
    <mergeCell ref="BT293:BX293"/>
    <mergeCell ref="CE294:CH294"/>
    <mergeCell ref="CE300:CH300"/>
  </mergeCells>
  <conditionalFormatting sqref="F32:F36">
    <cfRule type="cellIs" dxfId="3" priority="1" stopIfTrue="1" operator="between">
      <formula>$C32</formula>
      <formula>$E32</formula>
    </cfRule>
  </conditionalFormatting>
  <conditionalFormatting sqref="B52:D56 E52:F53 E55:F56">
    <cfRule type="expression" dxfId="2" priority="2" stopIfTrue="1">
      <formula>OR($F$8="NÃO",$F$8="")</formula>
    </cfRule>
  </conditionalFormatting>
  <conditionalFormatting sqref="E45:F45">
    <cfRule type="expression" dxfId="1" priority="3" stopIfTrue="1">
      <formula>$F$8="SIM"</formula>
    </cfRule>
  </conditionalFormatting>
  <conditionalFormatting sqref="E54:F54">
    <cfRule type="expression" dxfId="0" priority="4" stopIfTrue="1">
      <formula>OR($F$8="NÃO",$F$8="")</formula>
    </cfRule>
  </conditionalFormatting>
  <dataValidations count="5">
    <dataValidation type="decimal" allowBlank="1" showInputMessage="1" showErrorMessage="1" sqref="F38:F39 JB38:JB39 SX38:SX39 ACT38:ACT39 AMP38:AMP39 AWL38:AWL39 BGH38:BGH39 BQD38:BQD39 BZZ38:BZZ39 CJV38:CJV39 CTR38:CTR39 DDN38:DDN39 DNJ38:DNJ39 DXF38:DXF39 EHB38:EHB39 EQX38:EQX39 FAT38:FAT39 FKP38:FKP39 FUL38:FUL39 GEH38:GEH39 GOD38:GOD39 GXZ38:GXZ39 HHV38:HHV39 HRR38:HRR39 IBN38:IBN39 ILJ38:ILJ39 IVF38:IVF39 JFB38:JFB39 JOX38:JOX39 JYT38:JYT39 KIP38:KIP39 KSL38:KSL39 LCH38:LCH39 LMD38:LMD39 LVZ38:LVZ39 MFV38:MFV39 MPR38:MPR39 MZN38:MZN39 NJJ38:NJJ39 NTF38:NTF39 ODB38:ODB39 OMX38:OMX39 OWT38:OWT39 PGP38:PGP39 PQL38:PQL39 QAH38:QAH39 QKD38:QKD39 QTZ38:QTZ39 RDV38:RDV39 RNR38:RNR39 RXN38:RXN39 SHJ38:SHJ39 SRF38:SRF39 TBB38:TBB39 TKX38:TKX39 TUT38:TUT39 UEP38:UEP39 UOL38:UOL39 UYH38:UYH39 VID38:VID39 VRZ38:VRZ39 WBV38:WBV39 WLR38:WLR39 WVN38:WVN39 F65574:F65575 JB65574:JB65575 SX65574:SX65575 ACT65574:ACT65575 AMP65574:AMP65575 AWL65574:AWL65575 BGH65574:BGH65575 BQD65574:BQD65575 BZZ65574:BZZ65575 CJV65574:CJV65575 CTR65574:CTR65575 DDN65574:DDN65575 DNJ65574:DNJ65575 DXF65574:DXF65575 EHB65574:EHB65575 EQX65574:EQX65575 FAT65574:FAT65575 FKP65574:FKP65575 FUL65574:FUL65575 GEH65574:GEH65575 GOD65574:GOD65575 GXZ65574:GXZ65575 HHV65574:HHV65575 HRR65574:HRR65575 IBN65574:IBN65575 ILJ65574:ILJ65575 IVF65574:IVF65575 JFB65574:JFB65575 JOX65574:JOX65575 JYT65574:JYT65575 KIP65574:KIP65575 KSL65574:KSL65575 LCH65574:LCH65575 LMD65574:LMD65575 LVZ65574:LVZ65575 MFV65574:MFV65575 MPR65574:MPR65575 MZN65574:MZN65575 NJJ65574:NJJ65575 NTF65574:NTF65575 ODB65574:ODB65575 OMX65574:OMX65575 OWT65574:OWT65575 PGP65574:PGP65575 PQL65574:PQL65575 QAH65574:QAH65575 QKD65574:QKD65575 QTZ65574:QTZ65575 RDV65574:RDV65575 RNR65574:RNR65575 RXN65574:RXN65575 SHJ65574:SHJ65575 SRF65574:SRF65575 TBB65574:TBB65575 TKX65574:TKX65575 TUT65574:TUT65575 UEP65574:UEP65575 UOL65574:UOL65575 UYH65574:UYH65575 VID65574:VID65575 VRZ65574:VRZ65575 WBV65574:WBV65575 WLR65574:WLR65575 WVN65574:WVN65575 F131110:F131111 JB131110:JB131111 SX131110:SX131111 ACT131110:ACT131111 AMP131110:AMP131111 AWL131110:AWL131111 BGH131110:BGH131111 BQD131110:BQD131111 BZZ131110:BZZ131111 CJV131110:CJV131111 CTR131110:CTR131111 DDN131110:DDN131111 DNJ131110:DNJ131111 DXF131110:DXF131111 EHB131110:EHB131111 EQX131110:EQX131111 FAT131110:FAT131111 FKP131110:FKP131111 FUL131110:FUL131111 GEH131110:GEH131111 GOD131110:GOD131111 GXZ131110:GXZ131111 HHV131110:HHV131111 HRR131110:HRR131111 IBN131110:IBN131111 ILJ131110:ILJ131111 IVF131110:IVF131111 JFB131110:JFB131111 JOX131110:JOX131111 JYT131110:JYT131111 KIP131110:KIP131111 KSL131110:KSL131111 LCH131110:LCH131111 LMD131110:LMD131111 LVZ131110:LVZ131111 MFV131110:MFV131111 MPR131110:MPR131111 MZN131110:MZN131111 NJJ131110:NJJ131111 NTF131110:NTF131111 ODB131110:ODB131111 OMX131110:OMX131111 OWT131110:OWT131111 PGP131110:PGP131111 PQL131110:PQL131111 QAH131110:QAH131111 QKD131110:QKD131111 QTZ131110:QTZ131111 RDV131110:RDV131111 RNR131110:RNR131111 RXN131110:RXN131111 SHJ131110:SHJ131111 SRF131110:SRF131111 TBB131110:TBB131111 TKX131110:TKX131111 TUT131110:TUT131111 UEP131110:UEP131111 UOL131110:UOL131111 UYH131110:UYH131111 VID131110:VID131111 VRZ131110:VRZ131111 WBV131110:WBV131111 WLR131110:WLR131111 WVN131110:WVN131111 F196646:F196647 JB196646:JB196647 SX196646:SX196647 ACT196646:ACT196647 AMP196646:AMP196647 AWL196646:AWL196647 BGH196646:BGH196647 BQD196646:BQD196647 BZZ196646:BZZ196647 CJV196646:CJV196647 CTR196646:CTR196647 DDN196646:DDN196647 DNJ196646:DNJ196647 DXF196646:DXF196647 EHB196646:EHB196647 EQX196646:EQX196647 FAT196646:FAT196647 FKP196646:FKP196647 FUL196646:FUL196647 GEH196646:GEH196647 GOD196646:GOD196647 GXZ196646:GXZ196647 HHV196646:HHV196647 HRR196646:HRR196647 IBN196646:IBN196647 ILJ196646:ILJ196647 IVF196646:IVF196647 JFB196646:JFB196647 JOX196646:JOX196647 JYT196646:JYT196647 KIP196646:KIP196647 KSL196646:KSL196647 LCH196646:LCH196647 LMD196646:LMD196647 LVZ196646:LVZ196647 MFV196646:MFV196647 MPR196646:MPR196647 MZN196646:MZN196647 NJJ196646:NJJ196647 NTF196646:NTF196647 ODB196646:ODB196647 OMX196646:OMX196647 OWT196646:OWT196647 PGP196646:PGP196647 PQL196646:PQL196647 QAH196646:QAH196647 QKD196646:QKD196647 QTZ196646:QTZ196647 RDV196646:RDV196647 RNR196646:RNR196647 RXN196646:RXN196647 SHJ196646:SHJ196647 SRF196646:SRF196647 TBB196646:TBB196647 TKX196646:TKX196647 TUT196646:TUT196647 UEP196646:UEP196647 UOL196646:UOL196647 UYH196646:UYH196647 VID196646:VID196647 VRZ196646:VRZ196647 WBV196646:WBV196647 WLR196646:WLR196647 WVN196646:WVN196647 F262182:F262183 JB262182:JB262183 SX262182:SX262183 ACT262182:ACT262183 AMP262182:AMP262183 AWL262182:AWL262183 BGH262182:BGH262183 BQD262182:BQD262183 BZZ262182:BZZ262183 CJV262182:CJV262183 CTR262182:CTR262183 DDN262182:DDN262183 DNJ262182:DNJ262183 DXF262182:DXF262183 EHB262182:EHB262183 EQX262182:EQX262183 FAT262182:FAT262183 FKP262182:FKP262183 FUL262182:FUL262183 GEH262182:GEH262183 GOD262182:GOD262183 GXZ262182:GXZ262183 HHV262182:HHV262183 HRR262182:HRR262183 IBN262182:IBN262183 ILJ262182:ILJ262183 IVF262182:IVF262183 JFB262182:JFB262183 JOX262182:JOX262183 JYT262182:JYT262183 KIP262182:KIP262183 KSL262182:KSL262183 LCH262182:LCH262183 LMD262182:LMD262183 LVZ262182:LVZ262183 MFV262182:MFV262183 MPR262182:MPR262183 MZN262182:MZN262183 NJJ262182:NJJ262183 NTF262182:NTF262183 ODB262182:ODB262183 OMX262182:OMX262183 OWT262182:OWT262183 PGP262182:PGP262183 PQL262182:PQL262183 QAH262182:QAH262183 QKD262182:QKD262183 QTZ262182:QTZ262183 RDV262182:RDV262183 RNR262182:RNR262183 RXN262182:RXN262183 SHJ262182:SHJ262183 SRF262182:SRF262183 TBB262182:TBB262183 TKX262182:TKX262183 TUT262182:TUT262183 UEP262182:UEP262183 UOL262182:UOL262183 UYH262182:UYH262183 VID262182:VID262183 VRZ262182:VRZ262183 WBV262182:WBV262183 WLR262182:WLR262183 WVN262182:WVN262183 F327718:F327719 JB327718:JB327719 SX327718:SX327719 ACT327718:ACT327719 AMP327718:AMP327719 AWL327718:AWL327719 BGH327718:BGH327719 BQD327718:BQD327719 BZZ327718:BZZ327719 CJV327718:CJV327719 CTR327718:CTR327719 DDN327718:DDN327719 DNJ327718:DNJ327719 DXF327718:DXF327719 EHB327718:EHB327719 EQX327718:EQX327719 FAT327718:FAT327719 FKP327718:FKP327719 FUL327718:FUL327719 GEH327718:GEH327719 GOD327718:GOD327719 GXZ327718:GXZ327719 HHV327718:HHV327719 HRR327718:HRR327719 IBN327718:IBN327719 ILJ327718:ILJ327719 IVF327718:IVF327719 JFB327718:JFB327719 JOX327718:JOX327719 JYT327718:JYT327719 KIP327718:KIP327719 KSL327718:KSL327719 LCH327718:LCH327719 LMD327718:LMD327719 LVZ327718:LVZ327719 MFV327718:MFV327719 MPR327718:MPR327719 MZN327718:MZN327719 NJJ327718:NJJ327719 NTF327718:NTF327719 ODB327718:ODB327719 OMX327718:OMX327719 OWT327718:OWT327719 PGP327718:PGP327719 PQL327718:PQL327719 QAH327718:QAH327719 QKD327718:QKD327719 QTZ327718:QTZ327719 RDV327718:RDV327719 RNR327718:RNR327719 RXN327718:RXN327719 SHJ327718:SHJ327719 SRF327718:SRF327719 TBB327718:TBB327719 TKX327718:TKX327719 TUT327718:TUT327719 UEP327718:UEP327719 UOL327718:UOL327719 UYH327718:UYH327719 VID327718:VID327719 VRZ327718:VRZ327719 WBV327718:WBV327719 WLR327718:WLR327719 WVN327718:WVN327719 F393254:F393255 JB393254:JB393255 SX393254:SX393255 ACT393254:ACT393255 AMP393254:AMP393255 AWL393254:AWL393255 BGH393254:BGH393255 BQD393254:BQD393255 BZZ393254:BZZ393255 CJV393254:CJV393255 CTR393254:CTR393255 DDN393254:DDN393255 DNJ393254:DNJ393255 DXF393254:DXF393255 EHB393254:EHB393255 EQX393254:EQX393255 FAT393254:FAT393255 FKP393254:FKP393255 FUL393254:FUL393255 GEH393254:GEH393255 GOD393254:GOD393255 GXZ393254:GXZ393255 HHV393254:HHV393255 HRR393254:HRR393255 IBN393254:IBN393255 ILJ393254:ILJ393255 IVF393254:IVF393255 JFB393254:JFB393255 JOX393254:JOX393255 JYT393254:JYT393255 KIP393254:KIP393255 KSL393254:KSL393255 LCH393254:LCH393255 LMD393254:LMD393255 LVZ393254:LVZ393255 MFV393254:MFV393255 MPR393254:MPR393255 MZN393254:MZN393255 NJJ393254:NJJ393255 NTF393254:NTF393255 ODB393254:ODB393255 OMX393254:OMX393255 OWT393254:OWT393255 PGP393254:PGP393255 PQL393254:PQL393255 QAH393254:QAH393255 QKD393254:QKD393255 QTZ393254:QTZ393255 RDV393254:RDV393255 RNR393254:RNR393255 RXN393254:RXN393255 SHJ393254:SHJ393255 SRF393254:SRF393255 TBB393254:TBB393255 TKX393254:TKX393255 TUT393254:TUT393255 UEP393254:UEP393255 UOL393254:UOL393255 UYH393254:UYH393255 VID393254:VID393255 VRZ393254:VRZ393255 WBV393254:WBV393255 WLR393254:WLR393255 WVN393254:WVN393255 F458790:F458791 JB458790:JB458791 SX458790:SX458791 ACT458790:ACT458791 AMP458790:AMP458791 AWL458790:AWL458791 BGH458790:BGH458791 BQD458790:BQD458791 BZZ458790:BZZ458791 CJV458790:CJV458791 CTR458790:CTR458791 DDN458790:DDN458791 DNJ458790:DNJ458791 DXF458790:DXF458791 EHB458790:EHB458791 EQX458790:EQX458791 FAT458790:FAT458791 FKP458790:FKP458791 FUL458790:FUL458791 GEH458790:GEH458791 GOD458790:GOD458791 GXZ458790:GXZ458791 HHV458790:HHV458791 HRR458790:HRR458791 IBN458790:IBN458791 ILJ458790:ILJ458791 IVF458790:IVF458791 JFB458790:JFB458791 JOX458790:JOX458791 JYT458790:JYT458791 KIP458790:KIP458791 KSL458790:KSL458791 LCH458790:LCH458791 LMD458790:LMD458791 LVZ458790:LVZ458791 MFV458790:MFV458791 MPR458790:MPR458791 MZN458790:MZN458791 NJJ458790:NJJ458791 NTF458790:NTF458791 ODB458790:ODB458791 OMX458790:OMX458791 OWT458790:OWT458791 PGP458790:PGP458791 PQL458790:PQL458791 QAH458790:QAH458791 QKD458790:QKD458791 QTZ458790:QTZ458791 RDV458790:RDV458791 RNR458790:RNR458791 RXN458790:RXN458791 SHJ458790:SHJ458791 SRF458790:SRF458791 TBB458790:TBB458791 TKX458790:TKX458791 TUT458790:TUT458791 UEP458790:UEP458791 UOL458790:UOL458791 UYH458790:UYH458791 VID458790:VID458791 VRZ458790:VRZ458791 WBV458790:WBV458791 WLR458790:WLR458791 WVN458790:WVN458791 F524326:F524327 JB524326:JB524327 SX524326:SX524327 ACT524326:ACT524327 AMP524326:AMP524327 AWL524326:AWL524327 BGH524326:BGH524327 BQD524326:BQD524327 BZZ524326:BZZ524327 CJV524326:CJV524327 CTR524326:CTR524327 DDN524326:DDN524327 DNJ524326:DNJ524327 DXF524326:DXF524327 EHB524326:EHB524327 EQX524326:EQX524327 FAT524326:FAT524327 FKP524326:FKP524327 FUL524326:FUL524327 GEH524326:GEH524327 GOD524326:GOD524327 GXZ524326:GXZ524327 HHV524326:HHV524327 HRR524326:HRR524327 IBN524326:IBN524327 ILJ524326:ILJ524327 IVF524326:IVF524327 JFB524326:JFB524327 JOX524326:JOX524327 JYT524326:JYT524327 KIP524326:KIP524327 KSL524326:KSL524327 LCH524326:LCH524327 LMD524326:LMD524327 LVZ524326:LVZ524327 MFV524326:MFV524327 MPR524326:MPR524327 MZN524326:MZN524327 NJJ524326:NJJ524327 NTF524326:NTF524327 ODB524326:ODB524327 OMX524326:OMX524327 OWT524326:OWT524327 PGP524326:PGP524327 PQL524326:PQL524327 QAH524326:QAH524327 QKD524326:QKD524327 QTZ524326:QTZ524327 RDV524326:RDV524327 RNR524326:RNR524327 RXN524326:RXN524327 SHJ524326:SHJ524327 SRF524326:SRF524327 TBB524326:TBB524327 TKX524326:TKX524327 TUT524326:TUT524327 UEP524326:UEP524327 UOL524326:UOL524327 UYH524326:UYH524327 VID524326:VID524327 VRZ524326:VRZ524327 WBV524326:WBV524327 WLR524326:WLR524327 WVN524326:WVN524327 F589862:F589863 JB589862:JB589863 SX589862:SX589863 ACT589862:ACT589863 AMP589862:AMP589863 AWL589862:AWL589863 BGH589862:BGH589863 BQD589862:BQD589863 BZZ589862:BZZ589863 CJV589862:CJV589863 CTR589862:CTR589863 DDN589862:DDN589863 DNJ589862:DNJ589863 DXF589862:DXF589863 EHB589862:EHB589863 EQX589862:EQX589863 FAT589862:FAT589863 FKP589862:FKP589863 FUL589862:FUL589863 GEH589862:GEH589863 GOD589862:GOD589863 GXZ589862:GXZ589863 HHV589862:HHV589863 HRR589862:HRR589863 IBN589862:IBN589863 ILJ589862:ILJ589863 IVF589862:IVF589863 JFB589862:JFB589863 JOX589862:JOX589863 JYT589862:JYT589863 KIP589862:KIP589863 KSL589862:KSL589863 LCH589862:LCH589863 LMD589862:LMD589863 LVZ589862:LVZ589863 MFV589862:MFV589863 MPR589862:MPR589863 MZN589862:MZN589863 NJJ589862:NJJ589863 NTF589862:NTF589863 ODB589862:ODB589863 OMX589862:OMX589863 OWT589862:OWT589863 PGP589862:PGP589863 PQL589862:PQL589863 QAH589862:QAH589863 QKD589862:QKD589863 QTZ589862:QTZ589863 RDV589862:RDV589863 RNR589862:RNR589863 RXN589862:RXN589863 SHJ589862:SHJ589863 SRF589862:SRF589863 TBB589862:TBB589863 TKX589862:TKX589863 TUT589862:TUT589863 UEP589862:UEP589863 UOL589862:UOL589863 UYH589862:UYH589863 VID589862:VID589863 VRZ589862:VRZ589863 WBV589862:WBV589863 WLR589862:WLR589863 WVN589862:WVN589863 F655398:F655399 JB655398:JB655399 SX655398:SX655399 ACT655398:ACT655399 AMP655398:AMP655399 AWL655398:AWL655399 BGH655398:BGH655399 BQD655398:BQD655399 BZZ655398:BZZ655399 CJV655398:CJV655399 CTR655398:CTR655399 DDN655398:DDN655399 DNJ655398:DNJ655399 DXF655398:DXF655399 EHB655398:EHB655399 EQX655398:EQX655399 FAT655398:FAT655399 FKP655398:FKP655399 FUL655398:FUL655399 GEH655398:GEH655399 GOD655398:GOD655399 GXZ655398:GXZ655399 HHV655398:HHV655399 HRR655398:HRR655399 IBN655398:IBN655399 ILJ655398:ILJ655399 IVF655398:IVF655399 JFB655398:JFB655399 JOX655398:JOX655399 JYT655398:JYT655399 KIP655398:KIP655399 KSL655398:KSL655399 LCH655398:LCH655399 LMD655398:LMD655399 LVZ655398:LVZ655399 MFV655398:MFV655399 MPR655398:MPR655399 MZN655398:MZN655399 NJJ655398:NJJ655399 NTF655398:NTF655399 ODB655398:ODB655399 OMX655398:OMX655399 OWT655398:OWT655399 PGP655398:PGP655399 PQL655398:PQL655399 QAH655398:QAH655399 QKD655398:QKD655399 QTZ655398:QTZ655399 RDV655398:RDV655399 RNR655398:RNR655399 RXN655398:RXN655399 SHJ655398:SHJ655399 SRF655398:SRF655399 TBB655398:TBB655399 TKX655398:TKX655399 TUT655398:TUT655399 UEP655398:UEP655399 UOL655398:UOL655399 UYH655398:UYH655399 VID655398:VID655399 VRZ655398:VRZ655399 WBV655398:WBV655399 WLR655398:WLR655399 WVN655398:WVN655399 F720934:F720935 JB720934:JB720935 SX720934:SX720935 ACT720934:ACT720935 AMP720934:AMP720935 AWL720934:AWL720935 BGH720934:BGH720935 BQD720934:BQD720935 BZZ720934:BZZ720935 CJV720934:CJV720935 CTR720934:CTR720935 DDN720934:DDN720935 DNJ720934:DNJ720935 DXF720934:DXF720935 EHB720934:EHB720935 EQX720934:EQX720935 FAT720934:FAT720935 FKP720934:FKP720935 FUL720934:FUL720935 GEH720934:GEH720935 GOD720934:GOD720935 GXZ720934:GXZ720935 HHV720934:HHV720935 HRR720934:HRR720935 IBN720934:IBN720935 ILJ720934:ILJ720935 IVF720934:IVF720935 JFB720934:JFB720935 JOX720934:JOX720935 JYT720934:JYT720935 KIP720934:KIP720935 KSL720934:KSL720935 LCH720934:LCH720935 LMD720934:LMD720935 LVZ720934:LVZ720935 MFV720934:MFV720935 MPR720934:MPR720935 MZN720934:MZN720935 NJJ720934:NJJ720935 NTF720934:NTF720935 ODB720934:ODB720935 OMX720934:OMX720935 OWT720934:OWT720935 PGP720934:PGP720935 PQL720934:PQL720935 QAH720934:QAH720935 QKD720934:QKD720935 QTZ720934:QTZ720935 RDV720934:RDV720935 RNR720934:RNR720935 RXN720934:RXN720935 SHJ720934:SHJ720935 SRF720934:SRF720935 TBB720934:TBB720935 TKX720934:TKX720935 TUT720934:TUT720935 UEP720934:UEP720935 UOL720934:UOL720935 UYH720934:UYH720935 VID720934:VID720935 VRZ720934:VRZ720935 WBV720934:WBV720935 WLR720934:WLR720935 WVN720934:WVN720935 F786470:F786471 JB786470:JB786471 SX786470:SX786471 ACT786470:ACT786471 AMP786470:AMP786471 AWL786470:AWL786471 BGH786470:BGH786471 BQD786470:BQD786471 BZZ786470:BZZ786471 CJV786470:CJV786471 CTR786470:CTR786471 DDN786470:DDN786471 DNJ786470:DNJ786471 DXF786470:DXF786471 EHB786470:EHB786471 EQX786470:EQX786471 FAT786470:FAT786471 FKP786470:FKP786471 FUL786470:FUL786471 GEH786470:GEH786471 GOD786470:GOD786471 GXZ786470:GXZ786471 HHV786470:HHV786471 HRR786470:HRR786471 IBN786470:IBN786471 ILJ786470:ILJ786471 IVF786470:IVF786471 JFB786470:JFB786471 JOX786470:JOX786471 JYT786470:JYT786471 KIP786470:KIP786471 KSL786470:KSL786471 LCH786470:LCH786471 LMD786470:LMD786471 LVZ786470:LVZ786471 MFV786470:MFV786471 MPR786470:MPR786471 MZN786470:MZN786471 NJJ786470:NJJ786471 NTF786470:NTF786471 ODB786470:ODB786471 OMX786470:OMX786471 OWT786470:OWT786471 PGP786470:PGP786471 PQL786470:PQL786471 QAH786470:QAH786471 QKD786470:QKD786471 QTZ786470:QTZ786471 RDV786470:RDV786471 RNR786470:RNR786471 RXN786470:RXN786471 SHJ786470:SHJ786471 SRF786470:SRF786471 TBB786470:TBB786471 TKX786470:TKX786471 TUT786470:TUT786471 UEP786470:UEP786471 UOL786470:UOL786471 UYH786470:UYH786471 VID786470:VID786471 VRZ786470:VRZ786471 WBV786470:WBV786471 WLR786470:WLR786471 WVN786470:WVN786471 F852006:F852007 JB852006:JB852007 SX852006:SX852007 ACT852006:ACT852007 AMP852006:AMP852007 AWL852006:AWL852007 BGH852006:BGH852007 BQD852006:BQD852007 BZZ852006:BZZ852007 CJV852006:CJV852007 CTR852006:CTR852007 DDN852006:DDN852007 DNJ852006:DNJ852007 DXF852006:DXF852007 EHB852006:EHB852007 EQX852006:EQX852007 FAT852006:FAT852007 FKP852006:FKP852007 FUL852006:FUL852007 GEH852006:GEH852007 GOD852006:GOD852007 GXZ852006:GXZ852007 HHV852006:HHV852007 HRR852006:HRR852007 IBN852006:IBN852007 ILJ852006:ILJ852007 IVF852006:IVF852007 JFB852006:JFB852007 JOX852006:JOX852007 JYT852006:JYT852007 KIP852006:KIP852007 KSL852006:KSL852007 LCH852006:LCH852007 LMD852006:LMD852007 LVZ852006:LVZ852007 MFV852006:MFV852007 MPR852006:MPR852007 MZN852006:MZN852007 NJJ852006:NJJ852007 NTF852006:NTF852007 ODB852006:ODB852007 OMX852006:OMX852007 OWT852006:OWT852007 PGP852006:PGP852007 PQL852006:PQL852007 QAH852006:QAH852007 QKD852006:QKD852007 QTZ852006:QTZ852007 RDV852006:RDV852007 RNR852006:RNR852007 RXN852006:RXN852007 SHJ852006:SHJ852007 SRF852006:SRF852007 TBB852006:TBB852007 TKX852006:TKX852007 TUT852006:TUT852007 UEP852006:UEP852007 UOL852006:UOL852007 UYH852006:UYH852007 VID852006:VID852007 VRZ852006:VRZ852007 WBV852006:WBV852007 WLR852006:WLR852007 WVN852006:WVN852007 F917542:F917543 JB917542:JB917543 SX917542:SX917543 ACT917542:ACT917543 AMP917542:AMP917543 AWL917542:AWL917543 BGH917542:BGH917543 BQD917542:BQD917543 BZZ917542:BZZ917543 CJV917542:CJV917543 CTR917542:CTR917543 DDN917542:DDN917543 DNJ917542:DNJ917543 DXF917542:DXF917543 EHB917542:EHB917543 EQX917542:EQX917543 FAT917542:FAT917543 FKP917542:FKP917543 FUL917542:FUL917543 GEH917542:GEH917543 GOD917542:GOD917543 GXZ917542:GXZ917543 HHV917542:HHV917543 HRR917542:HRR917543 IBN917542:IBN917543 ILJ917542:ILJ917543 IVF917542:IVF917543 JFB917542:JFB917543 JOX917542:JOX917543 JYT917542:JYT917543 KIP917542:KIP917543 KSL917542:KSL917543 LCH917542:LCH917543 LMD917542:LMD917543 LVZ917542:LVZ917543 MFV917542:MFV917543 MPR917542:MPR917543 MZN917542:MZN917543 NJJ917542:NJJ917543 NTF917542:NTF917543 ODB917542:ODB917543 OMX917542:OMX917543 OWT917542:OWT917543 PGP917542:PGP917543 PQL917542:PQL917543 QAH917542:QAH917543 QKD917542:QKD917543 QTZ917542:QTZ917543 RDV917542:RDV917543 RNR917542:RNR917543 RXN917542:RXN917543 SHJ917542:SHJ917543 SRF917542:SRF917543 TBB917542:TBB917543 TKX917542:TKX917543 TUT917542:TUT917543 UEP917542:UEP917543 UOL917542:UOL917543 UYH917542:UYH917543 VID917542:VID917543 VRZ917542:VRZ917543 WBV917542:WBV917543 WLR917542:WLR917543 WVN917542:WVN917543 F983078:F983079 JB983078:JB983079 SX983078:SX983079 ACT983078:ACT983079 AMP983078:AMP983079 AWL983078:AWL983079 BGH983078:BGH983079 BQD983078:BQD983079 BZZ983078:BZZ983079 CJV983078:CJV983079 CTR983078:CTR983079 DDN983078:DDN983079 DNJ983078:DNJ983079 DXF983078:DXF983079 EHB983078:EHB983079 EQX983078:EQX983079 FAT983078:FAT983079 FKP983078:FKP983079 FUL983078:FUL983079 GEH983078:GEH983079 GOD983078:GOD983079 GXZ983078:GXZ983079 HHV983078:HHV983079 HRR983078:HRR983079 IBN983078:IBN983079 ILJ983078:ILJ983079 IVF983078:IVF983079 JFB983078:JFB983079 JOX983078:JOX983079 JYT983078:JYT983079 KIP983078:KIP983079 KSL983078:KSL983079 LCH983078:LCH983079 LMD983078:LMD983079 LVZ983078:LVZ983079 MFV983078:MFV983079 MPR983078:MPR983079 MZN983078:MZN983079 NJJ983078:NJJ983079 NTF983078:NTF983079 ODB983078:ODB983079 OMX983078:OMX983079 OWT983078:OWT983079 PGP983078:PGP983079 PQL983078:PQL983079 QAH983078:QAH983079 QKD983078:QKD983079 QTZ983078:QTZ983079 RDV983078:RDV983079 RNR983078:RNR983079 RXN983078:RXN983079 SHJ983078:SHJ983079 SRF983078:SRF983079 TBB983078:TBB983079 TKX983078:TKX983079 TUT983078:TUT983079 UEP983078:UEP983079 UOL983078:UOL983079 UYH983078:UYH983079 VID983078:VID983079 VRZ983078:VRZ983079 WBV983078:WBV983079 WLR983078:WLR983079 WVN983078:WVN983079">
      <formula1>C38</formula1>
      <formula2>E38</formula2>
    </dataValidation>
    <dataValidation type="decimal" allowBlank="1" showInputMessage="1" showErrorMessage="1" errorTitle="FORA DO INTERVALO" error="Deve-se adotar valor entre o 1º e 3º quartil" sqref="F32:F36 JB32:JB36 SX32:SX36 ACT32:ACT36 AMP32:AMP36 AWL32:AWL36 BGH32:BGH36 BQD32:BQD36 BZZ32:BZZ36 CJV32:CJV36 CTR32:CTR36 DDN32:DDN36 DNJ32:DNJ36 DXF32:DXF36 EHB32:EHB36 EQX32:EQX36 FAT32:FAT36 FKP32:FKP36 FUL32:FUL36 GEH32:GEH36 GOD32:GOD36 GXZ32:GXZ36 HHV32:HHV36 HRR32:HRR36 IBN32:IBN36 ILJ32:ILJ36 IVF32:IVF36 JFB32:JFB36 JOX32:JOX36 JYT32:JYT36 KIP32:KIP36 KSL32:KSL36 LCH32:LCH36 LMD32:LMD36 LVZ32:LVZ36 MFV32:MFV36 MPR32:MPR36 MZN32:MZN36 NJJ32:NJJ36 NTF32:NTF36 ODB32:ODB36 OMX32:OMX36 OWT32:OWT36 PGP32:PGP36 PQL32:PQL36 QAH32:QAH36 QKD32:QKD36 QTZ32:QTZ36 RDV32:RDV36 RNR32:RNR36 RXN32:RXN36 SHJ32:SHJ36 SRF32:SRF36 TBB32:TBB36 TKX32:TKX36 TUT32:TUT36 UEP32:UEP36 UOL32:UOL36 UYH32:UYH36 VID32:VID36 VRZ32:VRZ36 WBV32:WBV36 WLR32:WLR36 WVN32:WVN36 F65568:F65572 JB65568:JB65572 SX65568:SX65572 ACT65568:ACT65572 AMP65568:AMP65572 AWL65568:AWL65572 BGH65568:BGH65572 BQD65568:BQD65572 BZZ65568:BZZ65572 CJV65568:CJV65572 CTR65568:CTR65572 DDN65568:DDN65572 DNJ65568:DNJ65572 DXF65568:DXF65572 EHB65568:EHB65572 EQX65568:EQX65572 FAT65568:FAT65572 FKP65568:FKP65572 FUL65568:FUL65572 GEH65568:GEH65572 GOD65568:GOD65572 GXZ65568:GXZ65572 HHV65568:HHV65572 HRR65568:HRR65572 IBN65568:IBN65572 ILJ65568:ILJ65572 IVF65568:IVF65572 JFB65568:JFB65572 JOX65568:JOX65572 JYT65568:JYT65572 KIP65568:KIP65572 KSL65568:KSL65572 LCH65568:LCH65572 LMD65568:LMD65572 LVZ65568:LVZ65572 MFV65568:MFV65572 MPR65568:MPR65572 MZN65568:MZN65572 NJJ65568:NJJ65572 NTF65568:NTF65572 ODB65568:ODB65572 OMX65568:OMX65572 OWT65568:OWT65572 PGP65568:PGP65572 PQL65568:PQL65572 QAH65568:QAH65572 QKD65568:QKD65572 QTZ65568:QTZ65572 RDV65568:RDV65572 RNR65568:RNR65572 RXN65568:RXN65572 SHJ65568:SHJ65572 SRF65568:SRF65572 TBB65568:TBB65572 TKX65568:TKX65572 TUT65568:TUT65572 UEP65568:UEP65572 UOL65568:UOL65572 UYH65568:UYH65572 VID65568:VID65572 VRZ65568:VRZ65572 WBV65568:WBV65572 WLR65568:WLR65572 WVN65568:WVN65572 F131104:F131108 JB131104:JB131108 SX131104:SX131108 ACT131104:ACT131108 AMP131104:AMP131108 AWL131104:AWL131108 BGH131104:BGH131108 BQD131104:BQD131108 BZZ131104:BZZ131108 CJV131104:CJV131108 CTR131104:CTR131108 DDN131104:DDN131108 DNJ131104:DNJ131108 DXF131104:DXF131108 EHB131104:EHB131108 EQX131104:EQX131108 FAT131104:FAT131108 FKP131104:FKP131108 FUL131104:FUL131108 GEH131104:GEH131108 GOD131104:GOD131108 GXZ131104:GXZ131108 HHV131104:HHV131108 HRR131104:HRR131108 IBN131104:IBN131108 ILJ131104:ILJ131108 IVF131104:IVF131108 JFB131104:JFB131108 JOX131104:JOX131108 JYT131104:JYT131108 KIP131104:KIP131108 KSL131104:KSL131108 LCH131104:LCH131108 LMD131104:LMD131108 LVZ131104:LVZ131108 MFV131104:MFV131108 MPR131104:MPR131108 MZN131104:MZN131108 NJJ131104:NJJ131108 NTF131104:NTF131108 ODB131104:ODB131108 OMX131104:OMX131108 OWT131104:OWT131108 PGP131104:PGP131108 PQL131104:PQL131108 QAH131104:QAH131108 QKD131104:QKD131108 QTZ131104:QTZ131108 RDV131104:RDV131108 RNR131104:RNR131108 RXN131104:RXN131108 SHJ131104:SHJ131108 SRF131104:SRF131108 TBB131104:TBB131108 TKX131104:TKX131108 TUT131104:TUT131108 UEP131104:UEP131108 UOL131104:UOL131108 UYH131104:UYH131108 VID131104:VID131108 VRZ131104:VRZ131108 WBV131104:WBV131108 WLR131104:WLR131108 WVN131104:WVN131108 F196640:F196644 JB196640:JB196644 SX196640:SX196644 ACT196640:ACT196644 AMP196640:AMP196644 AWL196640:AWL196644 BGH196640:BGH196644 BQD196640:BQD196644 BZZ196640:BZZ196644 CJV196640:CJV196644 CTR196640:CTR196644 DDN196640:DDN196644 DNJ196640:DNJ196644 DXF196640:DXF196644 EHB196640:EHB196644 EQX196640:EQX196644 FAT196640:FAT196644 FKP196640:FKP196644 FUL196640:FUL196644 GEH196640:GEH196644 GOD196640:GOD196644 GXZ196640:GXZ196644 HHV196640:HHV196644 HRR196640:HRR196644 IBN196640:IBN196644 ILJ196640:ILJ196644 IVF196640:IVF196644 JFB196640:JFB196644 JOX196640:JOX196644 JYT196640:JYT196644 KIP196640:KIP196644 KSL196640:KSL196644 LCH196640:LCH196644 LMD196640:LMD196644 LVZ196640:LVZ196644 MFV196640:MFV196644 MPR196640:MPR196644 MZN196640:MZN196644 NJJ196640:NJJ196644 NTF196640:NTF196644 ODB196640:ODB196644 OMX196640:OMX196644 OWT196640:OWT196644 PGP196640:PGP196644 PQL196640:PQL196644 QAH196640:QAH196644 QKD196640:QKD196644 QTZ196640:QTZ196644 RDV196640:RDV196644 RNR196640:RNR196644 RXN196640:RXN196644 SHJ196640:SHJ196644 SRF196640:SRF196644 TBB196640:TBB196644 TKX196640:TKX196644 TUT196640:TUT196644 UEP196640:UEP196644 UOL196640:UOL196644 UYH196640:UYH196644 VID196640:VID196644 VRZ196640:VRZ196644 WBV196640:WBV196644 WLR196640:WLR196644 WVN196640:WVN196644 F262176:F262180 JB262176:JB262180 SX262176:SX262180 ACT262176:ACT262180 AMP262176:AMP262180 AWL262176:AWL262180 BGH262176:BGH262180 BQD262176:BQD262180 BZZ262176:BZZ262180 CJV262176:CJV262180 CTR262176:CTR262180 DDN262176:DDN262180 DNJ262176:DNJ262180 DXF262176:DXF262180 EHB262176:EHB262180 EQX262176:EQX262180 FAT262176:FAT262180 FKP262176:FKP262180 FUL262176:FUL262180 GEH262176:GEH262180 GOD262176:GOD262180 GXZ262176:GXZ262180 HHV262176:HHV262180 HRR262176:HRR262180 IBN262176:IBN262180 ILJ262176:ILJ262180 IVF262176:IVF262180 JFB262176:JFB262180 JOX262176:JOX262180 JYT262176:JYT262180 KIP262176:KIP262180 KSL262176:KSL262180 LCH262176:LCH262180 LMD262176:LMD262180 LVZ262176:LVZ262180 MFV262176:MFV262180 MPR262176:MPR262180 MZN262176:MZN262180 NJJ262176:NJJ262180 NTF262176:NTF262180 ODB262176:ODB262180 OMX262176:OMX262180 OWT262176:OWT262180 PGP262176:PGP262180 PQL262176:PQL262180 QAH262176:QAH262180 QKD262176:QKD262180 QTZ262176:QTZ262180 RDV262176:RDV262180 RNR262176:RNR262180 RXN262176:RXN262180 SHJ262176:SHJ262180 SRF262176:SRF262180 TBB262176:TBB262180 TKX262176:TKX262180 TUT262176:TUT262180 UEP262176:UEP262180 UOL262176:UOL262180 UYH262176:UYH262180 VID262176:VID262180 VRZ262176:VRZ262180 WBV262176:WBV262180 WLR262176:WLR262180 WVN262176:WVN262180 F327712:F327716 JB327712:JB327716 SX327712:SX327716 ACT327712:ACT327716 AMP327712:AMP327716 AWL327712:AWL327716 BGH327712:BGH327716 BQD327712:BQD327716 BZZ327712:BZZ327716 CJV327712:CJV327716 CTR327712:CTR327716 DDN327712:DDN327716 DNJ327712:DNJ327716 DXF327712:DXF327716 EHB327712:EHB327716 EQX327712:EQX327716 FAT327712:FAT327716 FKP327712:FKP327716 FUL327712:FUL327716 GEH327712:GEH327716 GOD327712:GOD327716 GXZ327712:GXZ327716 HHV327712:HHV327716 HRR327712:HRR327716 IBN327712:IBN327716 ILJ327712:ILJ327716 IVF327712:IVF327716 JFB327712:JFB327716 JOX327712:JOX327716 JYT327712:JYT327716 KIP327712:KIP327716 KSL327712:KSL327716 LCH327712:LCH327716 LMD327712:LMD327716 LVZ327712:LVZ327716 MFV327712:MFV327716 MPR327712:MPR327716 MZN327712:MZN327716 NJJ327712:NJJ327716 NTF327712:NTF327716 ODB327712:ODB327716 OMX327712:OMX327716 OWT327712:OWT327716 PGP327712:PGP327716 PQL327712:PQL327716 QAH327712:QAH327716 QKD327712:QKD327716 QTZ327712:QTZ327716 RDV327712:RDV327716 RNR327712:RNR327716 RXN327712:RXN327716 SHJ327712:SHJ327716 SRF327712:SRF327716 TBB327712:TBB327716 TKX327712:TKX327716 TUT327712:TUT327716 UEP327712:UEP327716 UOL327712:UOL327716 UYH327712:UYH327716 VID327712:VID327716 VRZ327712:VRZ327716 WBV327712:WBV327716 WLR327712:WLR327716 WVN327712:WVN327716 F393248:F393252 JB393248:JB393252 SX393248:SX393252 ACT393248:ACT393252 AMP393248:AMP393252 AWL393248:AWL393252 BGH393248:BGH393252 BQD393248:BQD393252 BZZ393248:BZZ393252 CJV393248:CJV393252 CTR393248:CTR393252 DDN393248:DDN393252 DNJ393248:DNJ393252 DXF393248:DXF393252 EHB393248:EHB393252 EQX393248:EQX393252 FAT393248:FAT393252 FKP393248:FKP393252 FUL393248:FUL393252 GEH393248:GEH393252 GOD393248:GOD393252 GXZ393248:GXZ393252 HHV393248:HHV393252 HRR393248:HRR393252 IBN393248:IBN393252 ILJ393248:ILJ393252 IVF393248:IVF393252 JFB393248:JFB393252 JOX393248:JOX393252 JYT393248:JYT393252 KIP393248:KIP393252 KSL393248:KSL393252 LCH393248:LCH393252 LMD393248:LMD393252 LVZ393248:LVZ393252 MFV393248:MFV393252 MPR393248:MPR393252 MZN393248:MZN393252 NJJ393248:NJJ393252 NTF393248:NTF393252 ODB393248:ODB393252 OMX393248:OMX393252 OWT393248:OWT393252 PGP393248:PGP393252 PQL393248:PQL393252 QAH393248:QAH393252 QKD393248:QKD393252 QTZ393248:QTZ393252 RDV393248:RDV393252 RNR393248:RNR393252 RXN393248:RXN393252 SHJ393248:SHJ393252 SRF393248:SRF393252 TBB393248:TBB393252 TKX393248:TKX393252 TUT393248:TUT393252 UEP393248:UEP393252 UOL393248:UOL393252 UYH393248:UYH393252 VID393248:VID393252 VRZ393248:VRZ393252 WBV393248:WBV393252 WLR393248:WLR393252 WVN393248:WVN393252 F458784:F458788 JB458784:JB458788 SX458784:SX458788 ACT458784:ACT458788 AMP458784:AMP458788 AWL458784:AWL458788 BGH458784:BGH458788 BQD458784:BQD458788 BZZ458784:BZZ458788 CJV458784:CJV458788 CTR458784:CTR458788 DDN458784:DDN458788 DNJ458784:DNJ458788 DXF458784:DXF458788 EHB458784:EHB458788 EQX458784:EQX458788 FAT458784:FAT458788 FKP458784:FKP458788 FUL458784:FUL458788 GEH458784:GEH458788 GOD458784:GOD458788 GXZ458784:GXZ458788 HHV458784:HHV458788 HRR458784:HRR458788 IBN458784:IBN458788 ILJ458784:ILJ458788 IVF458784:IVF458788 JFB458784:JFB458788 JOX458784:JOX458788 JYT458784:JYT458788 KIP458784:KIP458788 KSL458784:KSL458788 LCH458784:LCH458788 LMD458784:LMD458788 LVZ458784:LVZ458788 MFV458784:MFV458788 MPR458784:MPR458788 MZN458784:MZN458788 NJJ458784:NJJ458788 NTF458784:NTF458788 ODB458784:ODB458788 OMX458784:OMX458788 OWT458784:OWT458788 PGP458784:PGP458788 PQL458784:PQL458788 QAH458784:QAH458788 QKD458784:QKD458788 QTZ458784:QTZ458788 RDV458784:RDV458788 RNR458784:RNR458788 RXN458784:RXN458788 SHJ458784:SHJ458788 SRF458784:SRF458788 TBB458784:TBB458788 TKX458784:TKX458788 TUT458784:TUT458788 UEP458784:UEP458788 UOL458784:UOL458788 UYH458784:UYH458788 VID458784:VID458788 VRZ458784:VRZ458788 WBV458784:WBV458788 WLR458784:WLR458788 WVN458784:WVN458788 F524320:F524324 JB524320:JB524324 SX524320:SX524324 ACT524320:ACT524324 AMP524320:AMP524324 AWL524320:AWL524324 BGH524320:BGH524324 BQD524320:BQD524324 BZZ524320:BZZ524324 CJV524320:CJV524324 CTR524320:CTR524324 DDN524320:DDN524324 DNJ524320:DNJ524324 DXF524320:DXF524324 EHB524320:EHB524324 EQX524320:EQX524324 FAT524320:FAT524324 FKP524320:FKP524324 FUL524320:FUL524324 GEH524320:GEH524324 GOD524320:GOD524324 GXZ524320:GXZ524324 HHV524320:HHV524324 HRR524320:HRR524324 IBN524320:IBN524324 ILJ524320:ILJ524324 IVF524320:IVF524324 JFB524320:JFB524324 JOX524320:JOX524324 JYT524320:JYT524324 KIP524320:KIP524324 KSL524320:KSL524324 LCH524320:LCH524324 LMD524320:LMD524324 LVZ524320:LVZ524324 MFV524320:MFV524324 MPR524320:MPR524324 MZN524320:MZN524324 NJJ524320:NJJ524324 NTF524320:NTF524324 ODB524320:ODB524324 OMX524320:OMX524324 OWT524320:OWT524324 PGP524320:PGP524324 PQL524320:PQL524324 QAH524320:QAH524324 QKD524320:QKD524324 QTZ524320:QTZ524324 RDV524320:RDV524324 RNR524320:RNR524324 RXN524320:RXN524324 SHJ524320:SHJ524324 SRF524320:SRF524324 TBB524320:TBB524324 TKX524320:TKX524324 TUT524320:TUT524324 UEP524320:UEP524324 UOL524320:UOL524324 UYH524320:UYH524324 VID524320:VID524324 VRZ524320:VRZ524324 WBV524320:WBV524324 WLR524320:WLR524324 WVN524320:WVN524324 F589856:F589860 JB589856:JB589860 SX589856:SX589860 ACT589856:ACT589860 AMP589856:AMP589860 AWL589856:AWL589860 BGH589856:BGH589860 BQD589856:BQD589860 BZZ589856:BZZ589860 CJV589856:CJV589860 CTR589856:CTR589860 DDN589856:DDN589860 DNJ589856:DNJ589860 DXF589856:DXF589860 EHB589856:EHB589860 EQX589856:EQX589860 FAT589856:FAT589860 FKP589856:FKP589860 FUL589856:FUL589860 GEH589856:GEH589860 GOD589856:GOD589860 GXZ589856:GXZ589860 HHV589856:HHV589860 HRR589856:HRR589860 IBN589856:IBN589860 ILJ589856:ILJ589860 IVF589856:IVF589860 JFB589856:JFB589860 JOX589856:JOX589860 JYT589856:JYT589860 KIP589856:KIP589860 KSL589856:KSL589860 LCH589856:LCH589860 LMD589856:LMD589860 LVZ589856:LVZ589860 MFV589856:MFV589860 MPR589856:MPR589860 MZN589856:MZN589860 NJJ589856:NJJ589860 NTF589856:NTF589860 ODB589856:ODB589860 OMX589856:OMX589860 OWT589856:OWT589860 PGP589856:PGP589860 PQL589856:PQL589860 QAH589856:QAH589860 QKD589856:QKD589860 QTZ589856:QTZ589860 RDV589856:RDV589860 RNR589856:RNR589860 RXN589856:RXN589860 SHJ589856:SHJ589860 SRF589856:SRF589860 TBB589856:TBB589860 TKX589856:TKX589860 TUT589856:TUT589860 UEP589856:UEP589860 UOL589856:UOL589860 UYH589856:UYH589860 VID589856:VID589860 VRZ589856:VRZ589860 WBV589856:WBV589860 WLR589856:WLR589860 WVN589856:WVN589860 F655392:F655396 JB655392:JB655396 SX655392:SX655396 ACT655392:ACT655396 AMP655392:AMP655396 AWL655392:AWL655396 BGH655392:BGH655396 BQD655392:BQD655396 BZZ655392:BZZ655396 CJV655392:CJV655396 CTR655392:CTR655396 DDN655392:DDN655396 DNJ655392:DNJ655396 DXF655392:DXF655396 EHB655392:EHB655396 EQX655392:EQX655396 FAT655392:FAT655396 FKP655392:FKP655396 FUL655392:FUL655396 GEH655392:GEH655396 GOD655392:GOD655396 GXZ655392:GXZ655396 HHV655392:HHV655396 HRR655392:HRR655396 IBN655392:IBN655396 ILJ655392:ILJ655396 IVF655392:IVF655396 JFB655392:JFB655396 JOX655392:JOX655396 JYT655392:JYT655396 KIP655392:KIP655396 KSL655392:KSL655396 LCH655392:LCH655396 LMD655392:LMD655396 LVZ655392:LVZ655396 MFV655392:MFV655396 MPR655392:MPR655396 MZN655392:MZN655396 NJJ655392:NJJ655396 NTF655392:NTF655396 ODB655392:ODB655396 OMX655392:OMX655396 OWT655392:OWT655396 PGP655392:PGP655396 PQL655392:PQL655396 QAH655392:QAH655396 QKD655392:QKD655396 QTZ655392:QTZ655396 RDV655392:RDV655396 RNR655392:RNR655396 RXN655392:RXN655396 SHJ655392:SHJ655396 SRF655392:SRF655396 TBB655392:TBB655396 TKX655392:TKX655396 TUT655392:TUT655396 UEP655392:UEP655396 UOL655392:UOL655396 UYH655392:UYH655396 VID655392:VID655396 VRZ655392:VRZ655396 WBV655392:WBV655396 WLR655392:WLR655396 WVN655392:WVN655396 F720928:F720932 JB720928:JB720932 SX720928:SX720932 ACT720928:ACT720932 AMP720928:AMP720932 AWL720928:AWL720932 BGH720928:BGH720932 BQD720928:BQD720932 BZZ720928:BZZ720932 CJV720928:CJV720932 CTR720928:CTR720932 DDN720928:DDN720932 DNJ720928:DNJ720932 DXF720928:DXF720932 EHB720928:EHB720932 EQX720928:EQX720932 FAT720928:FAT720932 FKP720928:FKP720932 FUL720928:FUL720932 GEH720928:GEH720932 GOD720928:GOD720932 GXZ720928:GXZ720932 HHV720928:HHV720932 HRR720928:HRR720932 IBN720928:IBN720932 ILJ720928:ILJ720932 IVF720928:IVF720932 JFB720928:JFB720932 JOX720928:JOX720932 JYT720928:JYT720932 KIP720928:KIP720932 KSL720928:KSL720932 LCH720928:LCH720932 LMD720928:LMD720932 LVZ720928:LVZ720932 MFV720928:MFV720932 MPR720928:MPR720932 MZN720928:MZN720932 NJJ720928:NJJ720932 NTF720928:NTF720932 ODB720928:ODB720932 OMX720928:OMX720932 OWT720928:OWT720932 PGP720928:PGP720932 PQL720928:PQL720932 QAH720928:QAH720932 QKD720928:QKD720932 QTZ720928:QTZ720932 RDV720928:RDV720932 RNR720928:RNR720932 RXN720928:RXN720932 SHJ720928:SHJ720932 SRF720928:SRF720932 TBB720928:TBB720932 TKX720928:TKX720932 TUT720928:TUT720932 UEP720928:UEP720932 UOL720928:UOL720932 UYH720928:UYH720932 VID720928:VID720932 VRZ720928:VRZ720932 WBV720928:WBV720932 WLR720928:WLR720932 WVN720928:WVN720932 F786464:F786468 JB786464:JB786468 SX786464:SX786468 ACT786464:ACT786468 AMP786464:AMP786468 AWL786464:AWL786468 BGH786464:BGH786468 BQD786464:BQD786468 BZZ786464:BZZ786468 CJV786464:CJV786468 CTR786464:CTR786468 DDN786464:DDN786468 DNJ786464:DNJ786468 DXF786464:DXF786468 EHB786464:EHB786468 EQX786464:EQX786468 FAT786464:FAT786468 FKP786464:FKP786468 FUL786464:FUL786468 GEH786464:GEH786468 GOD786464:GOD786468 GXZ786464:GXZ786468 HHV786464:HHV786468 HRR786464:HRR786468 IBN786464:IBN786468 ILJ786464:ILJ786468 IVF786464:IVF786468 JFB786464:JFB786468 JOX786464:JOX786468 JYT786464:JYT786468 KIP786464:KIP786468 KSL786464:KSL786468 LCH786464:LCH786468 LMD786464:LMD786468 LVZ786464:LVZ786468 MFV786464:MFV786468 MPR786464:MPR786468 MZN786464:MZN786468 NJJ786464:NJJ786468 NTF786464:NTF786468 ODB786464:ODB786468 OMX786464:OMX786468 OWT786464:OWT786468 PGP786464:PGP786468 PQL786464:PQL786468 QAH786464:QAH786468 QKD786464:QKD786468 QTZ786464:QTZ786468 RDV786464:RDV786468 RNR786464:RNR786468 RXN786464:RXN786468 SHJ786464:SHJ786468 SRF786464:SRF786468 TBB786464:TBB786468 TKX786464:TKX786468 TUT786464:TUT786468 UEP786464:UEP786468 UOL786464:UOL786468 UYH786464:UYH786468 VID786464:VID786468 VRZ786464:VRZ786468 WBV786464:WBV786468 WLR786464:WLR786468 WVN786464:WVN786468 F852000:F852004 JB852000:JB852004 SX852000:SX852004 ACT852000:ACT852004 AMP852000:AMP852004 AWL852000:AWL852004 BGH852000:BGH852004 BQD852000:BQD852004 BZZ852000:BZZ852004 CJV852000:CJV852004 CTR852000:CTR852004 DDN852000:DDN852004 DNJ852000:DNJ852004 DXF852000:DXF852004 EHB852000:EHB852004 EQX852000:EQX852004 FAT852000:FAT852004 FKP852000:FKP852004 FUL852000:FUL852004 GEH852000:GEH852004 GOD852000:GOD852004 GXZ852000:GXZ852004 HHV852000:HHV852004 HRR852000:HRR852004 IBN852000:IBN852004 ILJ852000:ILJ852004 IVF852000:IVF852004 JFB852000:JFB852004 JOX852000:JOX852004 JYT852000:JYT852004 KIP852000:KIP852004 KSL852000:KSL852004 LCH852000:LCH852004 LMD852000:LMD852004 LVZ852000:LVZ852004 MFV852000:MFV852004 MPR852000:MPR852004 MZN852000:MZN852004 NJJ852000:NJJ852004 NTF852000:NTF852004 ODB852000:ODB852004 OMX852000:OMX852004 OWT852000:OWT852004 PGP852000:PGP852004 PQL852000:PQL852004 QAH852000:QAH852004 QKD852000:QKD852004 QTZ852000:QTZ852004 RDV852000:RDV852004 RNR852000:RNR852004 RXN852000:RXN852004 SHJ852000:SHJ852004 SRF852000:SRF852004 TBB852000:TBB852004 TKX852000:TKX852004 TUT852000:TUT852004 UEP852000:UEP852004 UOL852000:UOL852004 UYH852000:UYH852004 VID852000:VID852004 VRZ852000:VRZ852004 WBV852000:WBV852004 WLR852000:WLR852004 WVN852000:WVN852004 F917536:F917540 JB917536:JB917540 SX917536:SX917540 ACT917536:ACT917540 AMP917536:AMP917540 AWL917536:AWL917540 BGH917536:BGH917540 BQD917536:BQD917540 BZZ917536:BZZ917540 CJV917536:CJV917540 CTR917536:CTR917540 DDN917536:DDN917540 DNJ917536:DNJ917540 DXF917536:DXF917540 EHB917536:EHB917540 EQX917536:EQX917540 FAT917536:FAT917540 FKP917536:FKP917540 FUL917536:FUL917540 GEH917536:GEH917540 GOD917536:GOD917540 GXZ917536:GXZ917540 HHV917536:HHV917540 HRR917536:HRR917540 IBN917536:IBN917540 ILJ917536:ILJ917540 IVF917536:IVF917540 JFB917536:JFB917540 JOX917536:JOX917540 JYT917536:JYT917540 KIP917536:KIP917540 KSL917536:KSL917540 LCH917536:LCH917540 LMD917536:LMD917540 LVZ917536:LVZ917540 MFV917536:MFV917540 MPR917536:MPR917540 MZN917536:MZN917540 NJJ917536:NJJ917540 NTF917536:NTF917540 ODB917536:ODB917540 OMX917536:OMX917540 OWT917536:OWT917540 PGP917536:PGP917540 PQL917536:PQL917540 QAH917536:QAH917540 QKD917536:QKD917540 QTZ917536:QTZ917540 RDV917536:RDV917540 RNR917536:RNR917540 RXN917536:RXN917540 SHJ917536:SHJ917540 SRF917536:SRF917540 TBB917536:TBB917540 TKX917536:TKX917540 TUT917536:TUT917540 UEP917536:UEP917540 UOL917536:UOL917540 UYH917536:UYH917540 VID917536:VID917540 VRZ917536:VRZ917540 WBV917536:WBV917540 WLR917536:WLR917540 WVN917536:WVN917540 F983072:F983076 JB983072:JB983076 SX983072:SX983076 ACT983072:ACT983076 AMP983072:AMP983076 AWL983072:AWL983076 BGH983072:BGH983076 BQD983072:BQD983076 BZZ983072:BZZ983076 CJV983072:CJV983076 CTR983072:CTR983076 DDN983072:DDN983076 DNJ983072:DNJ983076 DXF983072:DXF983076 EHB983072:EHB983076 EQX983072:EQX983076 FAT983072:FAT983076 FKP983072:FKP983076 FUL983072:FUL983076 GEH983072:GEH983076 GOD983072:GOD983076 GXZ983072:GXZ983076 HHV983072:HHV983076 HRR983072:HRR983076 IBN983072:IBN983076 ILJ983072:ILJ983076 IVF983072:IVF983076 JFB983072:JFB983076 JOX983072:JOX983076 JYT983072:JYT983076 KIP983072:KIP983076 KSL983072:KSL983076 LCH983072:LCH983076 LMD983072:LMD983076 LVZ983072:LVZ983076 MFV983072:MFV983076 MPR983072:MPR983076 MZN983072:MZN983076 NJJ983072:NJJ983076 NTF983072:NTF983076 ODB983072:ODB983076 OMX983072:OMX983076 OWT983072:OWT983076 PGP983072:PGP983076 PQL983072:PQL983076 QAH983072:QAH983076 QKD983072:QKD983076 QTZ983072:QTZ983076 RDV983072:RDV983076 RNR983072:RNR983076 RXN983072:RXN983076 SHJ983072:SHJ983076 SRF983072:SRF983076 TBB983072:TBB983076 TKX983072:TKX983076 TUT983072:TUT983076 UEP983072:UEP983076 UOL983072:UOL983076 UYH983072:UYH983076 VID983072:VID983076 VRZ983072:VRZ983076 WBV983072:WBV983076 WLR983072:WLR983076 WVN983072:WVN983076">
      <formula1>C32</formula1>
      <formula2>E32</formula2>
    </dataValidation>
    <dataValidation type="list" allowBlank="1" showInputMessage="1" showErrorMessage="1"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formula1>"SIM, NÃO"</formula1>
    </dataValidation>
    <dataValidation type="list" allowBlank="1" showInputMessage="1" showErrorMessage="1" sqref="C6:F6 IY6:JB6 SU6:SX6 ACQ6:ACT6 AMM6:AMP6 AWI6:AWL6 BGE6:BGH6 BQA6:BQD6 BZW6:BZZ6 CJS6:CJV6 CTO6:CTR6 DDK6:DDN6 DNG6:DNJ6 DXC6:DXF6 EGY6:EHB6 EQU6:EQX6 FAQ6:FAT6 FKM6:FKP6 FUI6:FUL6 GEE6:GEH6 GOA6:GOD6 GXW6:GXZ6 HHS6:HHV6 HRO6:HRR6 IBK6:IBN6 ILG6:ILJ6 IVC6:IVF6 JEY6:JFB6 JOU6:JOX6 JYQ6:JYT6 KIM6:KIP6 KSI6:KSL6 LCE6:LCH6 LMA6:LMD6 LVW6:LVZ6 MFS6:MFV6 MPO6:MPR6 MZK6:MZN6 NJG6:NJJ6 NTC6:NTF6 OCY6:ODB6 OMU6:OMX6 OWQ6:OWT6 PGM6:PGP6 PQI6:PQL6 QAE6:QAH6 QKA6:QKD6 QTW6:QTZ6 RDS6:RDV6 RNO6:RNR6 RXK6:RXN6 SHG6:SHJ6 SRC6:SRF6 TAY6:TBB6 TKU6:TKX6 TUQ6:TUT6 UEM6:UEP6 UOI6:UOL6 UYE6:UYH6 VIA6:VID6 VRW6:VRZ6 WBS6:WBV6 WLO6:WLR6 WVK6:WVN6 C65542:F65542 IY65542:JB65542 SU65542:SX65542 ACQ65542:ACT65542 AMM65542:AMP65542 AWI65542:AWL65542 BGE65542:BGH65542 BQA65542:BQD65542 BZW65542:BZZ65542 CJS65542:CJV65542 CTO65542:CTR65542 DDK65542:DDN65542 DNG65542:DNJ65542 DXC65542:DXF65542 EGY65542:EHB65542 EQU65542:EQX65542 FAQ65542:FAT65542 FKM65542:FKP65542 FUI65542:FUL65542 GEE65542:GEH65542 GOA65542:GOD65542 GXW65542:GXZ65542 HHS65542:HHV65542 HRO65542:HRR65542 IBK65542:IBN65542 ILG65542:ILJ65542 IVC65542:IVF65542 JEY65542:JFB65542 JOU65542:JOX65542 JYQ65542:JYT65542 KIM65542:KIP65542 KSI65542:KSL65542 LCE65542:LCH65542 LMA65542:LMD65542 LVW65542:LVZ65542 MFS65542:MFV65542 MPO65542:MPR65542 MZK65542:MZN65542 NJG65542:NJJ65542 NTC65542:NTF65542 OCY65542:ODB65542 OMU65542:OMX65542 OWQ65542:OWT65542 PGM65542:PGP65542 PQI65542:PQL65542 QAE65542:QAH65542 QKA65542:QKD65542 QTW65542:QTZ65542 RDS65542:RDV65542 RNO65542:RNR65542 RXK65542:RXN65542 SHG65542:SHJ65542 SRC65542:SRF65542 TAY65542:TBB65542 TKU65542:TKX65542 TUQ65542:TUT65542 UEM65542:UEP65542 UOI65542:UOL65542 UYE65542:UYH65542 VIA65542:VID65542 VRW65542:VRZ65542 WBS65542:WBV65542 WLO65542:WLR65542 WVK65542:WVN65542 C131078:F131078 IY131078:JB131078 SU131078:SX131078 ACQ131078:ACT131078 AMM131078:AMP131078 AWI131078:AWL131078 BGE131078:BGH131078 BQA131078:BQD131078 BZW131078:BZZ131078 CJS131078:CJV131078 CTO131078:CTR131078 DDK131078:DDN131078 DNG131078:DNJ131078 DXC131078:DXF131078 EGY131078:EHB131078 EQU131078:EQX131078 FAQ131078:FAT131078 FKM131078:FKP131078 FUI131078:FUL131078 GEE131078:GEH131078 GOA131078:GOD131078 GXW131078:GXZ131078 HHS131078:HHV131078 HRO131078:HRR131078 IBK131078:IBN131078 ILG131078:ILJ131078 IVC131078:IVF131078 JEY131078:JFB131078 JOU131078:JOX131078 JYQ131078:JYT131078 KIM131078:KIP131078 KSI131078:KSL131078 LCE131078:LCH131078 LMA131078:LMD131078 LVW131078:LVZ131078 MFS131078:MFV131078 MPO131078:MPR131078 MZK131078:MZN131078 NJG131078:NJJ131078 NTC131078:NTF131078 OCY131078:ODB131078 OMU131078:OMX131078 OWQ131078:OWT131078 PGM131078:PGP131078 PQI131078:PQL131078 QAE131078:QAH131078 QKA131078:QKD131078 QTW131078:QTZ131078 RDS131078:RDV131078 RNO131078:RNR131078 RXK131078:RXN131078 SHG131078:SHJ131078 SRC131078:SRF131078 TAY131078:TBB131078 TKU131078:TKX131078 TUQ131078:TUT131078 UEM131078:UEP131078 UOI131078:UOL131078 UYE131078:UYH131078 VIA131078:VID131078 VRW131078:VRZ131078 WBS131078:WBV131078 WLO131078:WLR131078 WVK131078:WVN131078 C196614:F196614 IY196614:JB196614 SU196614:SX196614 ACQ196614:ACT196614 AMM196614:AMP196614 AWI196614:AWL196614 BGE196614:BGH196614 BQA196614:BQD196614 BZW196614:BZZ196614 CJS196614:CJV196614 CTO196614:CTR196614 DDK196614:DDN196614 DNG196614:DNJ196614 DXC196614:DXF196614 EGY196614:EHB196614 EQU196614:EQX196614 FAQ196614:FAT196614 FKM196614:FKP196614 FUI196614:FUL196614 GEE196614:GEH196614 GOA196614:GOD196614 GXW196614:GXZ196614 HHS196614:HHV196614 HRO196614:HRR196614 IBK196614:IBN196614 ILG196614:ILJ196614 IVC196614:IVF196614 JEY196614:JFB196614 JOU196614:JOX196614 JYQ196614:JYT196614 KIM196614:KIP196614 KSI196614:KSL196614 LCE196614:LCH196614 LMA196614:LMD196614 LVW196614:LVZ196614 MFS196614:MFV196614 MPO196614:MPR196614 MZK196614:MZN196614 NJG196614:NJJ196614 NTC196614:NTF196614 OCY196614:ODB196614 OMU196614:OMX196614 OWQ196614:OWT196614 PGM196614:PGP196614 PQI196614:PQL196614 QAE196614:QAH196614 QKA196614:QKD196614 QTW196614:QTZ196614 RDS196614:RDV196614 RNO196614:RNR196614 RXK196614:RXN196614 SHG196614:SHJ196614 SRC196614:SRF196614 TAY196614:TBB196614 TKU196614:TKX196614 TUQ196614:TUT196614 UEM196614:UEP196614 UOI196614:UOL196614 UYE196614:UYH196614 VIA196614:VID196614 VRW196614:VRZ196614 WBS196614:WBV196614 WLO196614:WLR196614 WVK196614:WVN196614 C262150:F262150 IY262150:JB262150 SU262150:SX262150 ACQ262150:ACT262150 AMM262150:AMP262150 AWI262150:AWL262150 BGE262150:BGH262150 BQA262150:BQD262150 BZW262150:BZZ262150 CJS262150:CJV262150 CTO262150:CTR262150 DDK262150:DDN262150 DNG262150:DNJ262150 DXC262150:DXF262150 EGY262150:EHB262150 EQU262150:EQX262150 FAQ262150:FAT262150 FKM262150:FKP262150 FUI262150:FUL262150 GEE262150:GEH262150 GOA262150:GOD262150 GXW262150:GXZ262150 HHS262150:HHV262150 HRO262150:HRR262150 IBK262150:IBN262150 ILG262150:ILJ262150 IVC262150:IVF262150 JEY262150:JFB262150 JOU262150:JOX262150 JYQ262150:JYT262150 KIM262150:KIP262150 KSI262150:KSL262150 LCE262150:LCH262150 LMA262150:LMD262150 LVW262150:LVZ262150 MFS262150:MFV262150 MPO262150:MPR262150 MZK262150:MZN262150 NJG262150:NJJ262150 NTC262150:NTF262150 OCY262150:ODB262150 OMU262150:OMX262150 OWQ262150:OWT262150 PGM262150:PGP262150 PQI262150:PQL262150 QAE262150:QAH262150 QKA262150:QKD262150 QTW262150:QTZ262150 RDS262150:RDV262150 RNO262150:RNR262150 RXK262150:RXN262150 SHG262150:SHJ262150 SRC262150:SRF262150 TAY262150:TBB262150 TKU262150:TKX262150 TUQ262150:TUT262150 UEM262150:UEP262150 UOI262150:UOL262150 UYE262150:UYH262150 VIA262150:VID262150 VRW262150:VRZ262150 WBS262150:WBV262150 WLO262150:WLR262150 WVK262150:WVN262150 C327686:F327686 IY327686:JB327686 SU327686:SX327686 ACQ327686:ACT327686 AMM327686:AMP327686 AWI327686:AWL327686 BGE327686:BGH327686 BQA327686:BQD327686 BZW327686:BZZ327686 CJS327686:CJV327686 CTO327686:CTR327686 DDK327686:DDN327686 DNG327686:DNJ327686 DXC327686:DXF327686 EGY327686:EHB327686 EQU327686:EQX327686 FAQ327686:FAT327686 FKM327686:FKP327686 FUI327686:FUL327686 GEE327686:GEH327686 GOA327686:GOD327686 GXW327686:GXZ327686 HHS327686:HHV327686 HRO327686:HRR327686 IBK327686:IBN327686 ILG327686:ILJ327686 IVC327686:IVF327686 JEY327686:JFB327686 JOU327686:JOX327686 JYQ327686:JYT327686 KIM327686:KIP327686 KSI327686:KSL327686 LCE327686:LCH327686 LMA327686:LMD327686 LVW327686:LVZ327686 MFS327686:MFV327686 MPO327686:MPR327686 MZK327686:MZN327686 NJG327686:NJJ327686 NTC327686:NTF327686 OCY327686:ODB327686 OMU327686:OMX327686 OWQ327686:OWT327686 PGM327686:PGP327686 PQI327686:PQL327686 QAE327686:QAH327686 QKA327686:QKD327686 QTW327686:QTZ327686 RDS327686:RDV327686 RNO327686:RNR327686 RXK327686:RXN327686 SHG327686:SHJ327686 SRC327686:SRF327686 TAY327686:TBB327686 TKU327686:TKX327686 TUQ327686:TUT327686 UEM327686:UEP327686 UOI327686:UOL327686 UYE327686:UYH327686 VIA327686:VID327686 VRW327686:VRZ327686 WBS327686:WBV327686 WLO327686:WLR327686 WVK327686:WVN327686 C393222:F393222 IY393222:JB393222 SU393222:SX393222 ACQ393222:ACT393222 AMM393222:AMP393222 AWI393222:AWL393222 BGE393222:BGH393222 BQA393222:BQD393222 BZW393222:BZZ393222 CJS393222:CJV393222 CTO393222:CTR393222 DDK393222:DDN393222 DNG393222:DNJ393222 DXC393222:DXF393222 EGY393222:EHB393222 EQU393222:EQX393222 FAQ393222:FAT393222 FKM393222:FKP393222 FUI393222:FUL393222 GEE393222:GEH393222 GOA393222:GOD393222 GXW393222:GXZ393222 HHS393222:HHV393222 HRO393222:HRR393222 IBK393222:IBN393222 ILG393222:ILJ393222 IVC393222:IVF393222 JEY393222:JFB393222 JOU393222:JOX393222 JYQ393222:JYT393222 KIM393222:KIP393222 KSI393222:KSL393222 LCE393222:LCH393222 LMA393222:LMD393222 LVW393222:LVZ393222 MFS393222:MFV393222 MPO393222:MPR393222 MZK393222:MZN393222 NJG393222:NJJ393222 NTC393222:NTF393222 OCY393222:ODB393222 OMU393222:OMX393222 OWQ393222:OWT393222 PGM393222:PGP393222 PQI393222:PQL393222 QAE393222:QAH393222 QKA393222:QKD393222 QTW393222:QTZ393222 RDS393222:RDV393222 RNO393222:RNR393222 RXK393222:RXN393222 SHG393222:SHJ393222 SRC393222:SRF393222 TAY393222:TBB393222 TKU393222:TKX393222 TUQ393222:TUT393222 UEM393222:UEP393222 UOI393222:UOL393222 UYE393222:UYH393222 VIA393222:VID393222 VRW393222:VRZ393222 WBS393222:WBV393222 WLO393222:WLR393222 WVK393222:WVN393222 C458758:F458758 IY458758:JB458758 SU458758:SX458758 ACQ458758:ACT458758 AMM458758:AMP458758 AWI458758:AWL458758 BGE458758:BGH458758 BQA458758:BQD458758 BZW458758:BZZ458758 CJS458758:CJV458758 CTO458758:CTR458758 DDK458758:DDN458758 DNG458758:DNJ458758 DXC458758:DXF458758 EGY458758:EHB458758 EQU458758:EQX458758 FAQ458758:FAT458758 FKM458758:FKP458758 FUI458758:FUL458758 GEE458758:GEH458758 GOA458758:GOD458758 GXW458758:GXZ458758 HHS458758:HHV458758 HRO458758:HRR458758 IBK458758:IBN458758 ILG458758:ILJ458758 IVC458758:IVF458758 JEY458758:JFB458758 JOU458758:JOX458758 JYQ458758:JYT458758 KIM458758:KIP458758 KSI458758:KSL458758 LCE458758:LCH458758 LMA458758:LMD458758 LVW458758:LVZ458758 MFS458758:MFV458758 MPO458758:MPR458758 MZK458758:MZN458758 NJG458758:NJJ458758 NTC458758:NTF458758 OCY458758:ODB458758 OMU458758:OMX458758 OWQ458758:OWT458758 PGM458758:PGP458758 PQI458758:PQL458758 QAE458758:QAH458758 QKA458758:QKD458758 QTW458758:QTZ458758 RDS458758:RDV458758 RNO458758:RNR458758 RXK458758:RXN458758 SHG458758:SHJ458758 SRC458758:SRF458758 TAY458758:TBB458758 TKU458758:TKX458758 TUQ458758:TUT458758 UEM458758:UEP458758 UOI458758:UOL458758 UYE458758:UYH458758 VIA458758:VID458758 VRW458758:VRZ458758 WBS458758:WBV458758 WLO458758:WLR458758 WVK458758:WVN458758 C524294:F524294 IY524294:JB524294 SU524294:SX524294 ACQ524294:ACT524294 AMM524294:AMP524294 AWI524294:AWL524294 BGE524294:BGH524294 BQA524294:BQD524294 BZW524294:BZZ524294 CJS524294:CJV524294 CTO524294:CTR524294 DDK524294:DDN524294 DNG524294:DNJ524294 DXC524294:DXF524294 EGY524294:EHB524294 EQU524294:EQX524294 FAQ524294:FAT524294 FKM524294:FKP524294 FUI524294:FUL524294 GEE524294:GEH524294 GOA524294:GOD524294 GXW524294:GXZ524294 HHS524294:HHV524294 HRO524294:HRR524294 IBK524294:IBN524294 ILG524294:ILJ524294 IVC524294:IVF524294 JEY524294:JFB524294 JOU524294:JOX524294 JYQ524294:JYT524294 KIM524294:KIP524294 KSI524294:KSL524294 LCE524294:LCH524294 LMA524294:LMD524294 LVW524294:LVZ524294 MFS524294:MFV524294 MPO524294:MPR524294 MZK524294:MZN524294 NJG524294:NJJ524294 NTC524294:NTF524294 OCY524294:ODB524294 OMU524294:OMX524294 OWQ524294:OWT524294 PGM524294:PGP524294 PQI524294:PQL524294 QAE524294:QAH524294 QKA524294:QKD524294 QTW524294:QTZ524294 RDS524294:RDV524294 RNO524294:RNR524294 RXK524294:RXN524294 SHG524294:SHJ524294 SRC524294:SRF524294 TAY524294:TBB524294 TKU524294:TKX524294 TUQ524294:TUT524294 UEM524294:UEP524294 UOI524294:UOL524294 UYE524294:UYH524294 VIA524294:VID524294 VRW524294:VRZ524294 WBS524294:WBV524294 WLO524294:WLR524294 WVK524294:WVN524294 C589830:F589830 IY589830:JB589830 SU589830:SX589830 ACQ589830:ACT589830 AMM589830:AMP589830 AWI589830:AWL589830 BGE589830:BGH589830 BQA589830:BQD589830 BZW589830:BZZ589830 CJS589830:CJV589830 CTO589830:CTR589830 DDK589830:DDN589830 DNG589830:DNJ589830 DXC589830:DXF589830 EGY589830:EHB589830 EQU589830:EQX589830 FAQ589830:FAT589830 FKM589830:FKP589830 FUI589830:FUL589830 GEE589830:GEH589830 GOA589830:GOD589830 GXW589830:GXZ589830 HHS589830:HHV589830 HRO589830:HRR589830 IBK589830:IBN589830 ILG589830:ILJ589830 IVC589830:IVF589830 JEY589830:JFB589830 JOU589830:JOX589830 JYQ589830:JYT589830 KIM589830:KIP589830 KSI589830:KSL589830 LCE589830:LCH589830 LMA589830:LMD589830 LVW589830:LVZ589830 MFS589830:MFV589830 MPO589830:MPR589830 MZK589830:MZN589830 NJG589830:NJJ589830 NTC589830:NTF589830 OCY589830:ODB589830 OMU589830:OMX589830 OWQ589830:OWT589830 PGM589830:PGP589830 PQI589830:PQL589830 QAE589830:QAH589830 QKA589830:QKD589830 QTW589830:QTZ589830 RDS589830:RDV589830 RNO589830:RNR589830 RXK589830:RXN589830 SHG589830:SHJ589830 SRC589830:SRF589830 TAY589830:TBB589830 TKU589830:TKX589830 TUQ589830:TUT589830 UEM589830:UEP589830 UOI589830:UOL589830 UYE589830:UYH589830 VIA589830:VID589830 VRW589830:VRZ589830 WBS589830:WBV589830 WLO589830:WLR589830 WVK589830:WVN589830 C655366:F655366 IY655366:JB655366 SU655366:SX655366 ACQ655366:ACT655366 AMM655366:AMP655366 AWI655366:AWL655366 BGE655366:BGH655366 BQA655366:BQD655366 BZW655366:BZZ655366 CJS655366:CJV655366 CTO655366:CTR655366 DDK655366:DDN655366 DNG655366:DNJ655366 DXC655366:DXF655366 EGY655366:EHB655366 EQU655366:EQX655366 FAQ655366:FAT655366 FKM655366:FKP655366 FUI655366:FUL655366 GEE655366:GEH655366 GOA655366:GOD655366 GXW655366:GXZ655366 HHS655366:HHV655366 HRO655366:HRR655366 IBK655366:IBN655366 ILG655366:ILJ655366 IVC655366:IVF655366 JEY655366:JFB655366 JOU655366:JOX655366 JYQ655366:JYT655366 KIM655366:KIP655366 KSI655366:KSL655366 LCE655366:LCH655366 LMA655366:LMD655366 LVW655366:LVZ655366 MFS655366:MFV655366 MPO655366:MPR655366 MZK655366:MZN655366 NJG655366:NJJ655366 NTC655366:NTF655366 OCY655366:ODB655366 OMU655366:OMX655366 OWQ655366:OWT655366 PGM655366:PGP655366 PQI655366:PQL655366 QAE655366:QAH655366 QKA655366:QKD655366 QTW655366:QTZ655366 RDS655366:RDV655366 RNO655366:RNR655366 RXK655366:RXN655366 SHG655366:SHJ655366 SRC655366:SRF655366 TAY655366:TBB655366 TKU655366:TKX655366 TUQ655366:TUT655366 UEM655366:UEP655366 UOI655366:UOL655366 UYE655366:UYH655366 VIA655366:VID655366 VRW655366:VRZ655366 WBS655366:WBV655366 WLO655366:WLR655366 WVK655366:WVN655366 C720902:F720902 IY720902:JB720902 SU720902:SX720902 ACQ720902:ACT720902 AMM720902:AMP720902 AWI720902:AWL720902 BGE720902:BGH720902 BQA720902:BQD720902 BZW720902:BZZ720902 CJS720902:CJV720902 CTO720902:CTR720902 DDK720902:DDN720902 DNG720902:DNJ720902 DXC720902:DXF720902 EGY720902:EHB720902 EQU720902:EQX720902 FAQ720902:FAT720902 FKM720902:FKP720902 FUI720902:FUL720902 GEE720902:GEH720902 GOA720902:GOD720902 GXW720902:GXZ720902 HHS720902:HHV720902 HRO720902:HRR720902 IBK720902:IBN720902 ILG720902:ILJ720902 IVC720902:IVF720902 JEY720902:JFB720902 JOU720902:JOX720902 JYQ720902:JYT720902 KIM720902:KIP720902 KSI720902:KSL720902 LCE720902:LCH720902 LMA720902:LMD720902 LVW720902:LVZ720902 MFS720902:MFV720902 MPO720902:MPR720902 MZK720902:MZN720902 NJG720902:NJJ720902 NTC720902:NTF720902 OCY720902:ODB720902 OMU720902:OMX720902 OWQ720902:OWT720902 PGM720902:PGP720902 PQI720902:PQL720902 QAE720902:QAH720902 QKA720902:QKD720902 QTW720902:QTZ720902 RDS720902:RDV720902 RNO720902:RNR720902 RXK720902:RXN720902 SHG720902:SHJ720902 SRC720902:SRF720902 TAY720902:TBB720902 TKU720902:TKX720902 TUQ720902:TUT720902 UEM720902:UEP720902 UOI720902:UOL720902 UYE720902:UYH720902 VIA720902:VID720902 VRW720902:VRZ720902 WBS720902:WBV720902 WLO720902:WLR720902 WVK720902:WVN720902 C786438:F786438 IY786438:JB786438 SU786438:SX786438 ACQ786438:ACT786438 AMM786438:AMP786438 AWI786438:AWL786438 BGE786438:BGH786438 BQA786438:BQD786438 BZW786438:BZZ786438 CJS786438:CJV786438 CTO786438:CTR786438 DDK786438:DDN786438 DNG786438:DNJ786438 DXC786438:DXF786438 EGY786438:EHB786438 EQU786438:EQX786438 FAQ786438:FAT786438 FKM786438:FKP786438 FUI786438:FUL786438 GEE786438:GEH786438 GOA786438:GOD786438 GXW786438:GXZ786438 HHS786438:HHV786438 HRO786438:HRR786438 IBK786438:IBN786438 ILG786438:ILJ786438 IVC786438:IVF786438 JEY786438:JFB786438 JOU786438:JOX786438 JYQ786438:JYT786438 KIM786438:KIP786438 KSI786438:KSL786438 LCE786438:LCH786438 LMA786438:LMD786438 LVW786438:LVZ786438 MFS786438:MFV786438 MPO786438:MPR786438 MZK786438:MZN786438 NJG786438:NJJ786438 NTC786438:NTF786438 OCY786438:ODB786438 OMU786438:OMX786438 OWQ786438:OWT786438 PGM786438:PGP786438 PQI786438:PQL786438 QAE786438:QAH786438 QKA786438:QKD786438 QTW786438:QTZ786438 RDS786438:RDV786438 RNO786438:RNR786438 RXK786438:RXN786438 SHG786438:SHJ786438 SRC786438:SRF786438 TAY786438:TBB786438 TKU786438:TKX786438 TUQ786438:TUT786438 UEM786438:UEP786438 UOI786438:UOL786438 UYE786438:UYH786438 VIA786438:VID786438 VRW786438:VRZ786438 WBS786438:WBV786438 WLO786438:WLR786438 WVK786438:WVN786438 C851974:F851974 IY851974:JB851974 SU851974:SX851974 ACQ851974:ACT851974 AMM851974:AMP851974 AWI851974:AWL851974 BGE851974:BGH851974 BQA851974:BQD851974 BZW851974:BZZ851974 CJS851974:CJV851974 CTO851974:CTR851974 DDK851974:DDN851974 DNG851974:DNJ851974 DXC851974:DXF851974 EGY851974:EHB851974 EQU851974:EQX851974 FAQ851974:FAT851974 FKM851974:FKP851974 FUI851974:FUL851974 GEE851974:GEH851974 GOA851974:GOD851974 GXW851974:GXZ851974 HHS851974:HHV851974 HRO851974:HRR851974 IBK851974:IBN851974 ILG851974:ILJ851974 IVC851974:IVF851974 JEY851974:JFB851974 JOU851974:JOX851974 JYQ851974:JYT851974 KIM851974:KIP851974 KSI851974:KSL851974 LCE851974:LCH851974 LMA851974:LMD851974 LVW851974:LVZ851974 MFS851974:MFV851974 MPO851974:MPR851974 MZK851974:MZN851974 NJG851974:NJJ851974 NTC851974:NTF851974 OCY851974:ODB851974 OMU851974:OMX851974 OWQ851974:OWT851974 PGM851974:PGP851974 PQI851974:PQL851974 QAE851974:QAH851974 QKA851974:QKD851974 QTW851974:QTZ851974 RDS851974:RDV851974 RNO851974:RNR851974 RXK851974:RXN851974 SHG851974:SHJ851974 SRC851974:SRF851974 TAY851974:TBB851974 TKU851974:TKX851974 TUQ851974:TUT851974 UEM851974:UEP851974 UOI851974:UOL851974 UYE851974:UYH851974 VIA851974:VID851974 VRW851974:VRZ851974 WBS851974:WBV851974 WLO851974:WLR851974 WVK851974:WVN851974 C917510:F917510 IY917510:JB917510 SU917510:SX917510 ACQ917510:ACT917510 AMM917510:AMP917510 AWI917510:AWL917510 BGE917510:BGH917510 BQA917510:BQD917510 BZW917510:BZZ917510 CJS917510:CJV917510 CTO917510:CTR917510 DDK917510:DDN917510 DNG917510:DNJ917510 DXC917510:DXF917510 EGY917510:EHB917510 EQU917510:EQX917510 FAQ917510:FAT917510 FKM917510:FKP917510 FUI917510:FUL917510 GEE917510:GEH917510 GOA917510:GOD917510 GXW917510:GXZ917510 HHS917510:HHV917510 HRO917510:HRR917510 IBK917510:IBN917510 ILG917510:ILJ917510 IVC917510:IVF917510 JEY917510:JFB917510 JOU917510:JOX917510 JYQ917510:JYT917510 KIM917510:KIP917510 KSI917510:KSL917510 LCE917510:LCH917510 LMA917510:LMD917510 LVW917510:LVZ917510 MFS917510:MFV917510 MPO917510:MPR917510 MZK917510:MZN917510 NJG917510:NJJ917510 NTC917510:NTF917510 OCY917510:ODB917510 OMU917510:OMX917510 OWQ917510:OWT917510 PGM917510:PGP917510 PQI917510:PQL917510 QAE917510:QAH917510 QKA917510:QKD917510 QTW917510:QTZ917510 RDS917510:RDV917510 RNO917510:RNR917510 RXK917510:RXN917510 SHG917510:SHJ917510 SRC917510:SRF917510 TAY917510:TBB917510 TKU917510:TKX917510 TUQ917510:TUT917510 UEM917510:UEP917510 UOI917510:UOL917510 UYE917510:UYH917510 VIA917510:VID917510 VRW917510:VRZ917510 WBS917510:WBV917510 WLO917510:WLR917510 WVK917510:WVN917510 C983046:F983046 IY983046:JB983046 SU983046:SX983046 ACQ983046:ACT983046 AMM983046:AMP983046 AWI983046:AWL983046 BGE983046:BGH983046 BQA983046:BQD983046 BZW983046:BZZ983046 CJS983046:CJV983046 CTO983046:CTR983046 DDK983046:DDN983046 DNG983046:DNJ983046 DXC983046:DXF983046 EGY983046:EHB983046 EQU983046:EQX983046 FAQ983046:FAT983046 FKM983046:FKP983046 FUI983046:FUL983046 GEE983046:GEH983046 GOA983046:GOD983046 GXW983046:GXZ983046 HHS983046:HHV983046 HRO983046:HRR983046 IBK983046:IBN983046 ILG983046:ILJ983046 IVC983046:IVF983046 JEY983046:JFB983046 JOU983046:JOX983046 JYQ983046:JYT983046 KIM983046:KIP983046 KSI983046:KSL983046 LCE983046:LCH983046 LMA983046:LMD983046 LVW983046:LVZ983046 MFS983046:MFV983046 MPO983046:MPR983046 MZK983046:MZN983046 NJG983046:NJJ983046 NTC983046:NTF983046 OCY983046:ODB983046 OMU983046:OMX983046 OWQ983046:OWT983046 PGM983046:PGP983046 PQI983046:PQL983046 QAE983046:QAH983046 QKA983046:QKD983046 QTW983046:QTZ983046 RDS983046:RDV983046 RNO983046:RNR983046 RXK983046:RXN983046 SHG983046:SHJ983046 SRC983046:SRF983046 TAY983046:TBB983046 TKU983046:TKX983046 TUQ983046:TUT983046 UEM983046:UEP983046 UOI983046:UOL983046 UYE983046:UYH983046 VIA983046:VID983046 VRW983046:VRZ983046 WBS983046:WBV983046 WLO983046:WLR983046 WVK983046:WVN983046">
      <formula1>$BU$257:$BU$262</formula1>
    </dataValidation>
    <dataValidation type="list" allowBlank="1" showInputMessage="1" showErrorMessage="1" sqref="E17:F17 JA17:JB17 SW17:SX17 ACS17:ACT17 AMO17:AMP17 AWK17:AWL17 BGG17:BGH17 BQC17:BQD17 BZY17:BZZ17 CJU17:CJV17 CTQ17:CTR17 DDM17:DDN17 DNI17:DNJ17 DXE17:DXF17 EHA17:EHB17 EQW17:EQX17 FAS17:FAT17 FKO17:FKP17 FUK17:FUL17 GEG17:GEH17 GOC17:GOD17 GXY17:GXZ17 HHU17:HHV17 HRQ17:HRR17 IBM17:IBN17 ILI17:ILJ17 IVE17:IVF17 JFA17:JFB17 JOW17:JOX17 JYS17:JYT17 KIO17:KIP17 KSK17:KSL17 LCG17:LCH17 LMC17:LMD17 LVY17:LVZ17 MFU17:MFV17 MPQ17:MPR17 MZM17:MZN17 NJI17:NJJ17 NTE17:NTF17 ODA17:ODB17 OMW17:OMX17 OWS17:OWT17 PGO17:PGP17 PQK17:PQL17 QAG17:QAH17 QKC17:QKD17 QTY17:QTZ17 RDU17:RDV17 RNQ17:RNR17 RXM17:RXN17 SHI17:SHJ17 SRE17:SRF17 TBA17:TBB17 TKW17:TKX17 TUS17:TUT17 UEO17:UEP17 UOK17:UOL17 UYG17:UYH17 VIC17:VID17 VRY17:VRZ17 WBU17:WBV17 WLQ17:WLR17 WVM17:WVN17 E65553:F65553 JA65553:JB65553 SW65553:SX65553 ACS65553:ACT65553 AMO65553:AMP65553 AWK65553:AWL65553 BGG65553:BGH65553 BQC65553:BQD65553 BZY65553:BZZ65553 CJU65553:CJV65553 CTQ65553:CTR65553 DDM65553:DDN65553 DNI65553:DNJ65553 DXE65553:DXF65553 EHA65553:EHB65553 EQW65553:EQX65553 FAS65553:FAT65553 FKO65553:FKP65553 FUK65553:FUL65553 GEG65553:GEH65553 GOC65553:GOD65553 GXY65553:GXZ65553 HHU65553:HHV65553 HRQ65553:HRR65553 IBM65553:IBN65553 ILI65553:ILJ65553 IVE65553:IVF65553 JFA65553:JFB65553 JOW65553:JOX65553 JYS65553:JYT65553 KIO65553:KIP65553 KSK65553:KSL65553 LCG65553:LCH65553 LMC65553:LMD65553 LVY65553:LVZ65553 MFU65553:MFV65553 MPQ65553:MPR65553 MZM65553:MZN65553 NJI65553:NJJ65553 NTE65553:NTF65553 ODA65553:ODB65553 OMW65553:OMX65553 OWS65553:OWT65553 PGO65553:PGP65553 PQK65553:PQL65553 QAG65553:QAH65553 QKC65553:QKD65553 QTY65553:QTZ65553 RDU65553:RDV65553 RNQ65553:RNR65553 RXM65553:RXN65553 SHI65553:SHJ65553 SRE65553:SRF65553 TBA65553:TBB65553 TKW65553:TKX65553 TUS65553:TUT65553 UEO65553:UEP65553 UOK65553:UOL65553 UYG65553:UYH65553 VIC65553:VID65553 VRY65553:VRZ65553 WBU65553:WBV65553 WLQ65553:WLR65553 WVM65553:WVN65553 E131089:F131089 JA131089:JB131089 SW131089:SX131089 ACS131089:ACT131089 AMO131089:AMP131089 AWK131089:AWL131089 BGG131089:BGH131089 BQC131089:BQD131089 BZY131089:BZZ131089 CJU131089:CJV131089 CTQ131089:CTR131089 DDM131089:DDN131089 DNI131089:DNJ131089 DXE131089:DXF131089 EHA131089:EHB131089 EQW131089:EQX131089 FAS131089:FAT131089 FKO131089:FKP131089 FUK131089:FUL131089 GEG131089:GEH131089 GOC131089:GOD131089 GXY131089:GXZ131089 HHU131089:HHV131089 HRQ131089:HRR131089 IBM131089:IBN131089 ILI131089:ILJ131089 IVE131089:IVF131089 JFA131089:JFB131089 JOW131089:JOX131089 JYS131089:JYT131089 KIO131089:KIP131089 KSK131089:KSL131089 LCG131089:LCH131089 LMC131089:LMD131089 LVY131089:LVZ131089 MFU131089:MFV131089 MPQ131089:MPR131089 MZM131089:MZN131089 NJI131089:NJJ131089 NTE131089:NTF131089 ODA131089:ODB131089 OMW131089:OMX131089 OWS131089:OWT131089 PGO131089:PGP131089 PQK131089:PQL131089 QAG131089:QAH131089 QKC131089:QKD131089 QTY131089:QTZ131089 RDU131089:RDV131089 RNQ131089:RNR131089 RXM131089:RXN131089 SHI131089:SHJ131089 SRE131089:SRF131089 TBA131089:TBB131089 TKW131089:TKX131089 TUS131089:TUT131089 UEO131089:UEP131089 UOK131089:UOL131089 UYG131089:UYH131089 VIC131089:VID131089 VRY131089:VRZ131089 WBU131089:WBV131089 WLQ131089:WLR131089 WVM131089:WVN131089 E196625:F196625 JA196625:JB196625 SW196625:SX196625 ACS196625:ACT196625 AMO196625:AMP196625 AWK196625:AWL196625 BGG196625:BGH196625 BQC196625:BQD196625 BZY196625:BZZ196625 CJU196625:CJV196625 CTQ196625:CTR196625 DDM196625:DDN196625 DNI196625:DNJ196625 DXE196625:DXF196625 EHA196625:EHB196625 EQW196625:EQX196625 FAS196625:FAT196625 FKO196625:FKP196625 FUK196625:FUL196625 GEG196625:GEH196625 GOC196625:GOD196625 GXY196625:GXZ196625 HHU196625:HHV196625 HRQ196625:HRR196625 IBM196625:IBN196625 ILI196625:ILJ196625 IVE196625:IVF196625 JFA196625:JFB196625 JOW196625:JOX196625 JYS196625:JYT196625 KIO196625:KIP196625 KSK196625:KSL196625 LCG196625:LCH196625 LMC196625:LMD196625 LVY196625:LVZ196625 MFU196625:MFV196625 MPQ196625:MPR196625 MZM196625:MZN196625 NJI196625:NJJ196625 NTE196625:NTF196625 ODA196625:ODB196625 OMW196625:OMX196625 OWS196625:OWT196625 PGO196625:PGP196625 PQK196625:PQL196625 QAG196625:QAH196625 QKC196625:QKD196625 QTY196625:QTZ196625 RDU196625:RDV196625 RNQ196625:RNR196625 RXM196625:RXN196625 SHI196625:SHJ196625 SRE196625:SRF196625 TBA196625:TBB196625 TKW196625:TKX196625 TUS196625:TUT196625 UEO196625:UEP196625 UOK196625:UOL196625 UYG196625:UYH196625 VIC196625:VID196625 VRY196625:VRZ196625 WBU196625:WBV196625 WLQ196625:WLR196625 WVM196625:WVN196625 E262161:F262161 JA262161:JB262161 SW262161:SX262161 ACS262161:ACT262161 AMO262161:AMP262161 AWK262161:AWL262161 BGG262161:BGH262161 BQC262161:BQD262161 BZY262161:BZZ262161 CJU262161:CJV262161 CTQ262161:CTR262161 DDM262161:DDN262161 DNI262161:DNJ262161 DXE262161:DXF262161 EHA262161:EHB262161 EQW262161:EQX262161 FAS262161:FAT262161 FKO262161:FKP262161 FUK262161:FUL262161 GEG262161:GEH262161 GOC262161:GOD262161 GXY262161:GXZ262161 HHU262161:HHV262161 HRQ262161:HRR262161 IBM262161:IBN262161 ILI262161:ILJ262161 IVE262161:IVF262161 JFA262161:JFB262161 JOW262161:JOX262161 JYS262161:JYT262161 KIO262161:KIP262161 KSK262161:KSL262161 LCG262161:LCH262161 LMC262161:LMD262161 LVY262161:LVZ262161 MFU262161:MFV262161 MPQ262161:MPR262161 MZM262161:MZN262161 NJI262161:NJJ262161 NTE262161:NTF262161 ODA262161:ODB262161 OMW262161:OMX262161 OWS262161:OWT262161 PGO262161:PGP262161 PQK262161:PQL262161 QAG262161:QAH262161 QKC262161:QKD262161 QTY262161:QTZ262161 RDU262161:RDV262161 RNQ262161:RNR262161 RXM262161:RXN262161 SHI262161:SHJ262161 SRE262161:SRF262161 TBA262161:TBB262161 TKW262161:TKX262161 TUS262161:TUT262161 UEO262161:UEP262161 UOK262161:UOL262161 UYG262161:UYH262161 VIC262161:VID262161 VRY262161:VRZ262161 WBU262161:WBV262161 WLQ262161:WLR262161 WVM262161:WVN262161 E327697:F327697 JA327697:JB327697 SW327697:SX327697 ACS327697:ACT327697 AMO327697:AMP327697 AWK327697:AWL327697 BGG327697:BGH327697 BQC327697:BQD327697 BZY327697:BZZ327697 CJU327697:CJV327697 CTQ327697:CTR327697 DDM327697:DDN327697 DNI327697:DNJ327697 DXE327697:DXF327697 EHA327697:EHB327697 EQW327697:EQX327697 FAS327697:FAT327697 FKO327697:FKP327697 FUK327697:FUL327697 GEG327697:GEH327697 GOC327697:GOD327697 GXY327697:GXZ327697 HHU327697:HHV327697 HRQ327697:HRR327697 IBM327697:IBN327697 ILI327697:ILJ327697 IVE327697:IVF327697 JFA327697:JFB327697 JOW327697:JOX327697 JYS327697:JYT327697 KIO327697:KIP327697 KSK327697:KSL327697 LCG327697:LCH327697 LMC327697:LMD327697 LVY327697:LVZ327697 MFU327697:MFV327697 MPQ327697:MPR327697 MZM327697:MZN327697 NJI327697:NJJ327697 NTE327697:NTF327697 ODA327697:ODB327697 OMW327697:OMX327697 OWS327697:OWT327697 PGO327697:PGP327697 PQK327697:PQL327697 QAG327697:QAH327697 QKC327697:QKD327697 QTY327697:QTZ327697 RDU327697:RDV327697 RNQ327697:RNR327697 RXM327697:RXN327697 SHI327697:SHJ327697 SRE327697:SRF327697 TBA327697:TBB327697 TKW327697:TKX327697 TUS327697:TUT327697 UEO327697:UEP327697 UOK327697:UOL327697 UYG327697:UYH327697 VIC327697:VID327697 VRY327697:VRZ327697 WBU327697:WBV327697 WLQ327697:WLR327697 WVM327697:WVN327697 E393233:F393233 JA393233:JB393233 SW393233:SX393233 ACS393233:ACT393233 AMO393233:AMP393233 AWK393233:AWL393233 BGG393233:BGH393233 BQC393233:BQD393233 BZY393233:BZZ393233 CJU393233:CJV393233 CTQ393233:CTR393233 DDM393233:DDN393233 DNI393233:DNJ393233 DXE393233:DXF393233 EHA393233:EHB393233 EQW393233:EQX393233 FAS393233:FAT393233 FKO393233:FKP393233 FUK393233:FUL393233 GEG393233:GEH393233 GOC393233:GOD393233 GXY393233:GXZ393233 HHU393233:HHV393233 HRQ393233:HRR393233 IBM393233:IBN393233 ILI393233:ILJ393233 IVE393233:IVF393233 JFA393233:JFB393233 JOW393233:JOX393233 JYS393233:JYT393233 KIO393233:KIP393233 KSK393233:KSL393233 LCG393233:LCH393233 LMC393233:LMD393233 LVY393233:LVZ393233 MFU393233:MFV393233 MPQ393233:MPR393233 MZM393233:MZN393233 NJI393233:NJJ393233 NTE393233:NTF393233 ODA393233:ODB393233 OMW393233:OMX393233 OWS393233:OWT393233 PGO393233:PGP393233 PQK393233:PQL393233 QAG393233:QAH393233 QKC393233:QKD393233 QTY393233:QTZ393233 RDU393233:RDV393233 RNQ393233:RNR393233 RXM393233:RXN393233 SHI393233:SHJ393233 SRE393233:SRF393233 TBA393233:TBB393233 TKW393233:TKX393233 TUS393233:TUT393233 UEO393233:UEP393233 UOK393233:UOL393233 UYG393233:UYH393233 VIC393233:VID393233 VRY393233:VRZ393233 WBU393233:WBV393233 WLQ393233:WLR393233 WVM393233:WVN393233 E458769:F458769 JA458769:JB458769 SW458769:SX458769 ACS458769:ACT458769 AMO458769:AMP458769 AWK458769:AWL458769 BGG458769:BGH458769 BQC458769:BQD458769 BZY458769:BZZ458769 CJU458769:CJV458769 CTQ458769:CTR458769 DDM458769:DDN458769 DNI458769:DNJ458769 DXE458769:DXF458769 EHA458769:EHB458769 EQW458769:EQX458769 FAS458769:FAT458769 FKO458769:FKP458769 FUK458769:FUL458769 GEG458769:GEH458769 GOC458769:GOD458769 GXY458769:GXZ458769 HHU458769:HHV458769 HRQ458769:HRR458769 IBM458769:IBN458769 ILI458769:ILJ458769 IVE458769:IVF458769 JFA458769:JFB458769 JOW458769:JOX458769 JYS458769:JYT458769 KIO458769:KIP458769 KSK458769:KSL458769 LCG458769:LCH458769 LMC458769:LMD458769 LVY458769:LVZ458769 MFU458769:MFV458769 MPQ458769:MPR458769 MZM458769:MZN458769 NJI458769:NJJ458769 NTE458769:NTF458769 ODA458769:ODB458769 OMW458769:OMX458769 OWS458769:OWT458769 PGO458769:PGP458769 PQK458769:PQL458769 QAG458769:QAH458769 QKC458769:QKD458769 QTY458769:QTZ458769 RDU458769:RDV458769 RNQ458769:RNR458769 RXM458769:RXN458769 SHI458769:SHJ458769 SRE458769:SRF458769 TBA458769:TBB458769 TKW458769:TKX458769 TUS458769:TUT458769 UEO458769:UEP458769 UOK458769:UOL458769 UYG458769:UYH458769 VIC458769:VID458769 VRY458769:VRZ458769 WBU458769:WBV458769 WLQ458769:WLR458769 WVM458769:WVN458769 E524305:F524305 JA524305:JB524305 SW524305:SX524305 ACS524305:ACT524305 AMO524305:AMP524305 AWK524305:AWL524305 BGG524305:BGH524305 BQC524305:BQD524305 BZY524305:BZZ524305 CJU524305:CJV524305 CTQ524305:CTR524305 DDM524305:DDN524305 DNI524305:DNJ524305 DXE524305:DXF524305 EHA524305:EHB524305 EQW524305:EQX524305 FAS524305:FAT524305 FKO524305:FKP524305 FUK524305:FUL524305 GEG524305:GEH524305 GOC524305:GOD524305 GXY524305:GXZ524305 HHU524305:HHV524305 HRQ524305:HRR524305 IBM524305:IBN524305 ILI524305:ILJ524305 IVE524305:IVF524305 JFA524305:JFB524305 JOW524305:JOX524305 JYS524305:JYT524305 KIO524305:KIP524305 KSK524305:KSL524305 LCG524305:LCH524305 LMC524305:LMD524305 LVY524305:LVZ524305 MFU524305:MFV524305 MPQ524305:MPR524305 MZM524305:MZN524305 NJI524305:NJJ524305 NTE524305:NTF524305 ODA524305:ODB524305 OMW524305:OMX524305 OWS524305:OWT524305 PGO524305:PGP524305 PQK524305:PQL524305 QAG524305:QAH524305 QKC524305:QKD524305 QTY524305:QTZ524305 RDU524305:RDV524305 RNQ524305:RNR524305 RXM524305:RXN524305 SHI524305:SHJ524305 SRE524305:SRF524305 TBA524305:TBB524305 TKW524305:TKX524305 TUS524305:TUT524305 UEO524305:UEP524305 UOK524305:UOL524305 UYG524305:UYH524305 VIC524305:VID524305 VRY524305:VRZ524305 WBU524305:WBV524305 WLQ524305:WLR524305 WVM524305:WVN524305 E589841:F589841 JA589841:JB589841 SW589841:SX589841 ACS589841:ACT589841 AMO589841:AMP589841 AWK589841:AWL589841 BGG589841:BGH589841 BQC589841:BQD589841 BZY589841:BZZ589841 CJU589841:CJV589841 CTQ589841:CTR589841 DDM589841:DDN589841 DNI589841:DNJ589841 DXE589841:DXF589841 EHA589841:EHB589841 EQW589841:EQX589841 FAS589841:FAT589841 FKO589841:FKP589841 FUK589841:FUL589841 GEG589841:GEH589841 GOC589841:GOD589841 GXY589841:GXZ589841 HHU589841:HHV589841 HRQ589841:HRR589841 IBM589841:IBN589841 ILI589841:ILJ589841 IVE589841:IVF589841 JFA589841:JFB589841 JOW589841:JOX589841 JYS589841:JYT589841 KIO589841:KIP589841 KSK589841:KSL589841 LCG589841:LCH589841 LMC589841:LMD589841 LVY589841:LVZ589841 MFU589841:MFV589841 MPQ589841:MPR589841 MZM589841:MZN589841 NJI589841:NJJ589841 NTE589841:NTF589841 ODA589841:ODB589841 OMW589841:OMX589841 OWS589841:OWT589841 PGO589841:PGP589841 PQK589841:PQL589841 QAG589841:QAH589841 QKC589841:QKD589841 QTY589841:QTZ589841 RDU589841:RDV589841 RNQ589841:RNR589841 RXM589841:RXN589841 SHI589841:SHJ589841 SRE589841:SRF589841 TBA589841:TBB589841 TKW589841:TKX589841 TUS589841:TUT589841 UEO589841:UEP589841 UOK589841:UOL589841 UYG589841:UYH589841 VIC589841:VID589841 VRY589841:VRZ589841 WBU589841:WBV589841 WLQ589841:WLR589841 WVM589841:WVN589841 E655377:F655377 JA655377:JB655377 SW655377:SX655377 ACS655377:ACT655377 AMO655377:AMP655377 AWK655377:AWL655377 BGG655377:BGH655377 BQC655377:BQD655377 BZY655377:BZZ655377 CJU655377:CJV655377 CTQ655377:CTR655377 DDM655377:DDN655377 DNI655377:DNJ655377 DXE655377:DXF655377 EHA655377:EHB655377 EQW655377:EQX655377 FAS655377:FAT655377 FKO655377:FKP655377 FUK655377:FUL655377 GEG655377:GEH655377 GOC655377:GOD655377 GXY655377:GXZ655377 HHU655377:HHV655377 HRQ655377:HRR655377 IBM655377:IBN655377 ILI655377:ILJ655377 IVE655377:IVF655377 JFA655377:JFB655377 JOW655377:JOX655377 JYS655377:JYT655377 KIO655377:KIP655377 KSK655377:KSL655377 LCG655377:LCH655377 LMC655377:LMD655377 LVY655377:LVZ655377 MFU655377:MFV655377 MPQ655377:MPR655377 MZM655377:MZN655377 NJI655377:NJJ655377 NTE655377:NTF655377 ODA655377:ODB655377 OMW655377:OMX655377 OWS655377:OWT655377 PGO655377:PGP655377 PQK655377:PQL655377 QAG655377:QAH655377 QKC655377:QKD655377 QTY655377:QTZ655377 RDU655377:RDV655377 RNQ655377:RNR655377 RXM655377:RXN655377 SHI655377:SHJ655377 SRE655377:SRF655377 TBA655377:TBB655377 TKW655377:TKX655377 TUS655377:TUT655377 UEO655377:UEP655377 UOK655377:UOL655377 UYG655377:UYH655377 VIC655377:VID655377 VRY655377:VRZ655377 WBU655377:WBV655377 WLQ655377:WLR655377 WVM655377:WVN655377 E720913:F720913 JA720913:JB720913 SW720913:SX720913 ACS720913:ACT720913 AMO720913:AMP720913 AWK720913:AWL720913 BGG720913:BGH720913 BQC720913:BQD720913 BZY720913:BZZ720913 CJU720913:CJV720913 CTQ720913:CTR720913 DDM720913:DDN720913 DNI720913:DNJ720913 DXE720913:DXF720913 EHA720913:EHB720913 EQW720913:EQX720913 FAS720913:FAT720913 FKO720913:FKP720913 FUK720913:FUL720913 GEG720913:GEH720913 GOC720913:GOD720913 GXY720913:GXZ720913 HHU720913:HHV720913 HRQ720913:HRR720913 IBM720913:IBN720913 ILI720913:ILJ720913 IVE720913:IVF720913 JFA720913:JFB720913 JOW720913:JOX720913 JYS720913:JYT720913 KIO720913:KIP720913 KSK720913:KSL720913 LCG720913:LCH720913 LMC720913:LMD720913 LVY720913:LVZ720913 MFU720913:MFV720913 MPQ720913:MPR720913 MZM720913:MZN720913 NJI720913:NJJ720913 NTE720913:NTF720913 ODA720913:ODB720913 OMW720913:OMX720913 OWS720913:OWT720913 PGO720913:PGP720913 PQK720913:PQL720913 QAG720913:QAH720913 QKC720913:QKD720913 QTY720913:QTZ720913 RDU720913:RDV720913 RNQ720913:RNR720913 RXM720913:RXN720913 SHI720913:SHJ720913 SRE720913:SRF720913 TBA720913:TBB720913 TKW720913:TKX720913 TUS720913:TUT720913 UEO720913:UEP720913 UOK720913:UOL720913 UYG720913:UYH720913 VIC720913:VID720913 VRY720913:VRZ720913 WBU720913:WBV720913 WLQ720913:WLR720913 WVM720913:WVN720913 E786449:F786449 JA786449:JB786449 SW786449:SX786449 ACS786449:ACT786449 AMO786449:AMP786449 AWK786449:AWL786449 BGG786449:BGH786449 BQC786449:BQD786449 BZY786449:BZZ786449 CJU786449:CJV786449 CTQ786449:CTR786449 DDM786449:DDN786449 DNI786449:DNJ786449 DXE786449:DXF786449 EHA786449:EHB786449 EQW786449:EQX786449 FAS786449:FAT786449 FKO786449:FKP786449 FUK786449:FUL786449 GEG786449:GEH786449 GOC786449:GOD786449 GXY786449:GXZ786449 HHU786449:HHV786449 HRQ786449:HRR786449 IBM786449:IBN786449 ILI786449:ILJ786449 IVE786449:IVF786449 JFA786449:JFB786449 JOW786449:JOX786449 JYS786449:JYT786449 KIO786449:KIP786449 KSK786449:KSL786449 LCG786449:LCH786449 LMC786449:LMD786449 LVY786449:LVZ786449 MFU786449:MFV786449 MPQ786449:MPR786449 MZM786449:MZN786449 NJI786449:NJJ786449 NTE786449:NTF786449 ODA786449:ODB786449 OMW786449:OMX786449 OWS786449:OWT786449 PGO786449:PGP786449 PQK786449:PQL786449 QAG786449:QAH786449 QKC786449:QKD786449 QTY786449:QTZ786449 RDU786449:RDV786449 RNQ786449:RNR786449 RXM786449:RXN786449 SHI786449:SHJ786449 SRE786449:SRF786449 TBA786449:TBB786449 TKW786449:TKX786449 TUS786449:TUT786449 UEO786449:UEP786449 UOK786449:UOL786449 UYG786449:UYH786449 VIC786449:VID786449 VRY786449:VRZ786449 WBU786449:WBV786449 WLQ786449:WLR786449 WVM786449:WVN786449 E851985:F851985 JA851985:JB851985 SW851985:SX851985 ACS851985:ACT851985 AMO851985:AMP851985 AWK851985:AWL851985 BGG851985:BGH851985 BQC851985:BQD851985 BZY851985:BZZ851985 CJU851985:CJV851985 CTQ851985:CTR851985 DDM851985:DDN851985 DNI851985:DNJ851985 DXE851985:DXF851985 EHA851985:EHB851985 EQW851985:EQX851985 FAS851985:FAT851985 FKO851985:FKP851985 FUK851985:FUL851985 GEG851985:GEH851985 GOC851985:GOD851985 GXY851985:GXZ851985 HHU851985:HHV851985 HRQ851985:HRR851985 IBM851985:IBN851985 ILI851985:ILJ851985 IVE851985:IVF851985 JFA851985:JFB851985 JOW851985:JOX851985 JYS851985:JYT851985 KIO851985:KIP851985 KSK851985:KSL851985 LCG851985:LCH851985 LMC851985:LMD851985 LVY851985:LVZ851985 MFU851985:MFV851985 MPQ851985:MPR851985 MZM851985:MZN851985 NJI851985:NJJ851985 NTE851985:NTF851985 ODA851985:ODB851985 OMW851985:OMX851985 OWS851985:OWT851985 PGO851985:PGP851985 PQK851985:PQL851985 QAG851985:QAH851985 QKC851985:QKD851985 QTY851985:QTZ851985 RDU851985:RDV851985 RNQ851985:RNR851985 RXM851985:RXN851985 SHI851985:SHJ851985 SRE851985:SRF851985 TBA851985:TBB851985 TKW851985:TKX851985 TUS851985:TUT851985 UEO851985:UEP851985 UOK851985:UOL851985 UYG851985:UYH851985 VIC851985:VID851985 VRY851985:VRZ851985 WBU851985:WBV851985 WLQ851985:WLR851985 WVM851985:WVN851985 E917521:F917521 JA917521:JB917521 SW917521:SX917521 ACS917521:ACT917521 AMO917521:AMP917521 AWK917521:AWL917521 BGG917521:BGH917521 BQC917521:BQD917521 BZY917521:BZZ917521 CJU917521:CJV917521 CTQ917521:CTR917521 DDM917521:DDN917521 DNI917521:DNJ917521 DXE917521:DXF917521 EHA917521:EHB917521 EQW917521:EQX917521 FAS917521:FAT917521 FKO917521:FKP917521 FUK917521:FUL917521 GEG917521:GEH917521 GOC917521:GOD917521 GXY917521:GXZ917521 HHU917521:HHV917521 HRQ917521:HRR917521 IBM917521:IBN917521 ILI917521:ILJ917521 IVE917521:IVF917521 JFA917521:JFB917521 JOW917521:JOX917521 JYS917521:JYT917521 KIO917521:KIP917521 KSK917521:KSL917521 LCG917521:LCH917521 LMC917521:LMD917521 LVY917521:LVZ917521 MFU917521:MFV917521 MPQ917521:MPR917521 MZM917521:MZN917521 NJI917521:NJJ917521 NTE917521:NTF917521 ODA917521:ODB917521 OMW917521:OMX917521 OWS917521:OWT917521 PGO917521:PGP917521 PQK917521:PQL917521 QAG917521:QAH917521 QKC917521:QKD917521 QTY917521:QTZ917521 RDU917521:RDV917521 RNQ917521:RNR917521 RXM917521:RXN917521 SHI917521:SHJ917521 SRE917521:SRF917521 TBA917521:TBB917521 TKW917521:TKX917521 TUS917521:TUT917521 UEO917521:UEP917521 UOK917521:UOL917521 UYG917521:UYH917521 VIC917521:VID917521 VRY917521:VRZ917521 WBU917521:WBV917521 WLQ917521:WLR917521 WVM917521:WVN917521 E983057:F983057 JA983057:JB983057 SW983057:SX983057 ACS983057:ACT983057 AMO983057:AMP983057 AWK983057:AWL983057 BGG983057:BGH983057 BQC983057:BQD983057 BZY983057:BZZ983057 CJU983057:CJV983057 CTQ983057:CTR983057 DDM983057:DDN983057 DNI983057:DNJ983057 DXE983057:DXF983057 EHA983057:EHB983057 EQW983057:EQX983057 FAS983057:FAT983057 FKO983057:FKP983057 FUK983057:FUL983057 GEG983057:GEH983057 GOC983057:GOD983057 GXY983057:GXZ983057 HHU983057:HHV983057 HRQ983057:HRR983057 IBM983057:IBN983057 ILI983057:ILJ983057 IVE983057:IVF983057 JFA983057:JFB983057 JOW983057:JOX983057 JYS983057:JYT983057 KIO983057:KIP983057 KSK983057:KSL983057 LCG983057:LCH983057 LMC983057:LMD983057 LVY983057:LVZ983057 MFU983057:MFV983057 MPQ983057:MPR983057 MZM983057:MZN983057 NJI983057:NJJ983057 NTE983057:NTF983057 ODA983057:ODB983057 OMW983057:OMX983057 OWS983057:OWT983057 PGO983057:PGP983057 PQK983057:PQL983057 QAG983057:QAH983057 QKC983057:QKD983057 QTY983057:QTZ983057 RDU983057:RDV983057 RNQ983057:RNR983057 RXM983057:RXN983057 SHI983057:SHJ983057 SRE983057:SRF983057 TBA983057:TBB983057 TKW983057:TKX983057 TUS983057:TUT983057 UEO983057:UEP983057 UOK983057:UOL983057 UYG983057:UYH983057 VIC983057:VID983057 VRY983057:VRZ983057 WBU983057:WBV983057 WLQ983057:WLR983057 WVM983057:WVN983057">
      <formula1>$CE$266:$CE$267</formula1>
    </dataValidation>
  </dataValidations>
  <printOptions horizontalCentered="1"/>
  <pageMargins left="0.78740157480314965" right="0.78740157480314965" top="0.39370078740157483" bottom="0.39370078740157483" header="0.51181102362204722" footer="0.51181102362204722"/>
  <pageSetup paperSize="9" scale="87" orientation="portrait" horizontalDpi="300" verticalDpi="300" r:id="rId1"/>
  <headerFooter alignWithMargins="0"/>
  <rowBreaks count="1" manualBreakCount="1">
    <brk id="27" max="6" man="1"/>
  </rowBreaks>
  <drawing r:id="rId2"/>
  <legacyDrawing r:id="rId3"/>
  <oleObjects>
    <mc:AlternateContent xmlns:mc="http://schemas.openxmlformats.org/markup-compatibility/2006">
      <mc:Choice Requires="x14">
        <oleObject progId="Equation.3" shapeId="11265" r:id="rId4">
          <objectPr defaultSize="0" autoPict="0" r:id="rId5">
            <anchor moveWithCells="1" sizeWithCells="1">
              <from>
                <xdr:col>79</xdr:col>
                <xdr:colOff>0</xdr:colOff>
                <xdr:row>239</xdr:row>
                <xdr:rowOff>0</xdr:rowOff>
              </from>
              <to>
                <xdr:col>79</xdr:col>
                <xdr:colOff>0</xdr:colOff>
                <xdr:row>240</xdr:row>
                <xdr:rowOff>76200</xdr:rowOff>
              </to>
            </anchor>
          </objectPr>
        </oleObject>
      </mc:Choice>
      <mc:Fallback>
        <oleObject progId="Equation.3" shapeId="11265" r:id="rId4"/>
      </mc:Fallback>
    </mc:AlternateContent>
    <mc:AlternateContent xmlns:mc="http://schemas.openxmlformats.org/markup-compatibility/2006">
      <mc:Choice Requires="x14">
        <oleObject progId="Equation.3" shapeId="11266" r:id="rId6">
          <objectPr defaultSize="0" autoPict="0" r:id="rId5">
            <anchor moveWithCells="1" sizeWithCells="1">
              <from>
                <xdr:col>0</xdr:col>
                <xdr:colOff>57150</xdr:colOff>
                <xdr:row>40</xdr:row>
                <xdr:rowOff>0</xdr:rowOff>
              </from>
              <to>
                <xdr:col>5</xdr:col>
                <xdr:colOff>695325</xdr:colOff>
                <xdr:row>43</xdr:row>
                <xdr:rowOff>0</xdr:rowOff>
              </to>
            </anchor>
          </objectPr>
        </oleObject>
      </mc:Choice>
      <mc:Fallback>
        <oleObject progId="Equation.3" shapeId="11266" r:id="rId6"/>
      </mc:Fallback>
    </mc:AlternateContent>
  </oleObjects>
  <controls>
    <mc:AlternateContent xmlns:mc="http://schemas.openxmlformats.org/markup-compatibility/2006">
      <mc:Choice Requires="x14">
        <control shapeId="11267" r:id="rId7" name="CommandButton1">
          <controlPr defaultSize="0" autoLine="0" r:id="rId8">
            <anchor moveWithCells="1">
              <from>
                <xdr:col>12</xdr:col>
                <xdr:colOff>47625</xdr:colOff>
                <xdr:row>11</xdr:row>
                <xdr:rowOff>828675</xdr:rowOff>
              </from>
              <to>
                <xdr:col>46</xdr:col>
                <xdr:colOff>276225</xdr:colOff>
                <xdr:row>11</xdr:row>
                <xdr:rowOff>1323975</xdr:rowOff>
              </to>
            </anchor>
          </controlPr>
        </control>
      </mc:Choice>
      <mc:Fallback>
        <control shapeId="11267" r:id="rId7" name="Command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76"/>
  <sheetViews>
    <sheetView tabSelected="1" zoomScale="90" zoomScaleNormal="90" workbookViewId="0">
      <selection activeCell="P14" sqref="P14"/>
    </sheetView>
  </sheetViews>
  <sheetFormatPr defaultRowHeight="15" x14ac:dyDescent="0.25"/>
  <cols>
    <col min="2" max="2" width="9.28515625" style="131" customWidth="1"/>
    <col min="3" max="3" width="82.140625" style="132" customWidth="1"/>
    <col min="4" max="4" width="5.7109375" style="131" customWidth="1"/>
    <col min="5" max="5" width="11" style="133" customWidth="1"/>
    <col min="6" max="6" width="10.140625" style="133" customWidth="1"/>
    <col min="7" max="7" width="14" style="133" bestFit="1" customWidth="1"/>
    <col min="8" max="9" width="0" hidden="1" customWidth="1"/>
  </cols>
  <sheetData>
    <row r="1" spans="2:10" ht="15" customHeight="1" x14ac:dyDescent="0.2">
      <c r="B1" s="490"/>
      <c r="C1" s="490"/>
      <c r="D1" s="490"/>
      <c r="E1" s="490"/>
      <c r="F1" s="490"/>
      <c r="G1" s="490"/>
      <c r="H1" s="490"/>
    </row>
    <row r="2" spans="2:10" ht="15" customHeight="1" x14ac:dyDescent="0.2">
      <c r="B2" s="71"/>
      <c r="C2" s="71"/>
      <c r="D2" s="71"/>
      <c r="E2" s="71"/>
      <c r="F2" s="71"/>
      <c r="G2" s="71"/>
      <c r="H2" s="71"/>
    </row>
    <row r="3" spans="2:10" ht="15" customHeight="1" x14ac:dyDescent="0.2">
      <c r="B3" s="72"/>
      <c r="C3" s="73" t="s">
        <v>59</v>
      </c>
      <c r="D3" s="71"/>
      <c r="E3" s="74"/>
      <c r="F3" s="71"/>
      <c r="G3" s="75"/>
      <c r="H3" s="75"/>
    </row>
    <row r="4" spans="2:10" ht="52.5" customHeight="1" x14ac:dyDescent="0.2">
      <c r="B4" s="71"/>
      <c r="C4" s="499" t="s">
        <v>139</v>
      </c>
      <c r="D4" s="499"/>
      <c r="E4" s="499"/>
      <c r="F4" s="499"/>
      <c r="G4" s="499"/>
      <c r="H4" s="71"/>
    </row>
    <row r="5" spans="2:10" ht="15" customHeight="1" thickBot="1" x14ac:dyDescent="0.25">
      <c r="B5" s="76"/>
      <c r="C5" s="71"/>
      <c r="D5" s="71"/>
      <c r="E5" s="74"/>
      <c r="F5" s="71"/>
      <c r="G5" s="75"/>
      <c r="H5" s="75"/>
    </row>
    <row r="6" spans="2:10" ht="15" customHeight="1" x14ac:dyDescent="0.2">
      <c r="B6" s="491" t="s">
        <v>82</v>
      </c>
      <c r="C6" s="492"/>
      <c r="D6" s="492"/>
      <c r="E6" s="492"/>
      <c r="F6" s="492"/>
      <c r="G6" s="492"/>
      <c r="H6" s="493"/>
    </row>
    <row r="7" spans="2:10" ht="15" customHeight="1" x14ac:dyDescent="0.2">
      <c r="B7" s="77" t="s">
        <v>83</v>
      </c>
      <c r="C7" s="78" t="s">
        <v>140</v>
      </c>
      <c r="D7" s="79" t="s">
        <v>84</v>
      </c>
      <c r="E7" s="80" t="s">
        <v>141</v>
      </c>
      <c r="F7" s="81" t="s">
        <v>85</v>
      </c>
      <c r="G7" s="248">
        <v>43635</v>
      </c>
      <c r="H7" s="82">
        <v>41487</v>
      </c>
    </row>
    <row r="8" spans="2:10" ht="15" customHeight="1" x14ac:dyDescent="0.2">
      <c r="B8" s="494"/>
      <c r="C8" s="495"/>
      <c r="D8" s="495"/>
      <c r="E8" s="495"/>
      <c r="F8" s="495"/>
      <c r="G8" s="496"/>
      <c r="H8" s="83"/>
    </row>
    <row r="9" spans="2:10" ht="15" customHeight="1" thickBot="1" x14ac:dyDescent="0.3">
      <c r="B9" s="84" t="s">
        <v>86</v>
      </c>
      <c r="C9" s="85" t="s">
        <v>87</v>
      </c>
      <c r="D9" s="86" t="s">
        <v>88</v>
      </c>
      <c r="E9" s="86" t="s">
        <v>89</v>
      </c>
      <c r="F9" s="87" t="s">
        <v>90</v>
      </c>
      <c r="G9" s="87" t="s">
        <v>91</v>
      </c>
      <c r="H9" s="88" t="s">
        <v>92</v>
      </c>
      <c r="I9" s="89" t="s">
        <v>93</v>
      </c>
      <c r="J9" s="1"/>
    </row>
    <row r="10" spans="2:10" s="96" customFormat="1" ht="15" customHeight="1" x14ac:dyDescent="0.2">
      <c r="B10" s="90">
        <v>80000</v>
      </c>
      <c r="C10" s="91" t="s">
        <v>94</v>
      </c>
      <c r="D10" s="92" t="s">
        <v>49</v>
      </c>
      <c r="E10" s="93"/>
      <c r="F10" s="93"/>
      <c r="G10" s="94">
        <f>G19</f>
        <v>4.5090000000000003</v>
      </c>
      <c r="H10" s="162">
        <v>6</v>
      </c>
      <c r="I10" s="95"/>
      <c r="J10" s="95"/>
    </row>
    <row r="11" spans="2:10" ht="15" customHeight="1" x14ac:dyDescent="0.25">
      <c r="B11" s="97" t="s">
        <v>95</v>
      </c>
      <c r="C11" s="497"/>
      <c r="D11" s="497"/>
      <c r="E11" s="497"/>
      <c r="F11" s="497"/>
      <c r="G11" s="498"/>
      <c r="H11" s="163"/>
      <c r="I11" s="1"/>
      <c r="J11" s="1"/>
    </row>
    <row r="12" spans="2:10" ht="15" customHeight="1" x14ac:dyDescent="0.25">
      <c r="B12" s="98"/>
      <c r="C12" s="99"/>
      <c r="D12" s="100"/>
      <c r="E12" s="100"/>
      <c r="F12" s="100"/>
      <c r="G12" s="101"/>
      <c r="H12" s="163"/>
      <c r="I12" s="1"/>
      <c r="J12" s="1"/>
    </row>
    <row r="13" spans="2:10" ht="15" customHeight="1" x14ac:dyDescent="0.25">
      <c r="B13" s="97" t="s">
        <v>86</v>
      </c>
      <c r="C13" s="102" t="s">
        <v>87</v>
      </c>
      <c r="D13" s="103" t="s">
        <v>88</v>
      </c>
      <c r="E13" s="103" t="s">
        <v>89</v>
      </c>
      <c r="F13" s="104" t="s">
        <v>90</v>
      </c>
      <c r="G13" s="105" t="s">
        <v>91</v>
      </c>
      <c r="H13" s="163"/>
      <c r="I13" s="1"/>
      <c r="J13" s="1"/>
    </row>
    <row r="14" spans="2:10" ht="15" customHeight="1" x14ac:dyDescent="0.2">
      <c r="B14" s="467" t="s">
        <v>96</v>
      </c>
      <c r="C14" s="468"/>
      <c r="D14" s="468"/>
      <c r="E14" s="468"/>
      <c r="F14" s="468"/>
      <c r="G14" s="469"/>
      <c r="H14" s="163"/>
      <c r="I14" s="1"/>
      <c r="J14" s="1"/>
    </row>
    <row r="15" spans="2:10" ht="15" customHeight="1" x14ac:dyDescent="0.2">
      <c r="B15" s="472" t="s">
        <v>97</v>
      </c>
      <c r="C15" s="473"/>
      <c r="D15" s="473"/>
      <c r="E15" s="473"/>
      <c r="F15" s="473"/>
      <c r="G15" s="108">
        <v>0</v>
      </c>
      <c r="H15" s="163"/>
      <c r="I15" s="1"/>
      <c r="J15" s="1"/>
    </row>
    <row r="16" spans="2:10" ht="15" customHeight="1" x14ac:dyDescent="0.2">
      <c r="B16" s="467" t="s">
        <v>98</v>
      </c>
      <c r="C16" s="468"/>
      <c r="D16" s="468"/>
      <c r="E16" s="468"/>
      <c r="F16" s="468"/>
      <c r="G16" s="469"/>
      <c r="H16" s="163"/>
      <c r="I16" s="1"/>
      <c r="J16" s="1"/>
    </row>
    <row r="17" spans="2:10" ht="15" customHeight="1" x14ac:dyDescent="0.25">
      <c r="B17" s="109">
        <v>88316</v>
      </c>
      <c r="C17" s="110" t="s">
        <v>99</v>
      </c>
      <c r="D17" s="111" t="s">
        <v>100</v>
      </c>
      <c r="E17" s="112">
        <v>0.30000000000000004</v>
      </c>
      <c r="F17" s="113">
        <v>15.03</v>
      </c>
      <c r="G17" s="108">
        <f>E17*F17</f>
        <v>4.5090000000000003</v>
      </c>
      <c r="H17" s="163">
        <v>1.8000000000000003</v>
      </c>
      <c r="I17" s="1"/>
      <c r="J17" s="1"/>
    </row>
    <row r="18" spans="2:10" ht="15" customHeight="1" x14ac:dyDescent="0.2">
      <c r="B18" s="472" t="s">
        <v>101</v>
      </c>
      <c r="C18" s="473"/>
      <c r="D18" s="473"/>
      <c r="E18" s="473"/>
      <c r="F18" s="473"/>
      <c r="G18" s="114">
        <f>G17</f>
        <v>4.5090000000000003</v>
      </c>
      <c r="H18" s="163"/>
      <c r="I18" s="1"/>
      <c r="J18" s="1"/>
    </row>
    <row r="19" spans="2:10" ht="15" customHeight="1" x14ac:dyDescent="0.2">
      <c r="B19" s="472" t="s">
        <v>102</v>
      </c>
      <c r="C19" s="473"/>
      <c r="D19" s="473"/>
      <c r="E19" s="473"/>
      <c r="F19" s="473"/>
      <c r="G19" s="114">
        <f>G18</f>
        <v>4.5090000000000003</v>
      </c>
      <c r="H19" s="163"/>
      <c r="I19" s="1"/>
      <c r="J19" s="1"/>
    </row>
    <row r="20" spans="2:10" ht="15" customHeight="1" thickBot="1" x14ac:dyDescent="0.25">
      <c r="B20" s="500"/>
      <c r="C20" s="501"/>
      <c r="D20" s="501"/>
      <c r="E20" s="501"/>
      <c r="F20" s="501"/>
      <c r="G20" s="502"/>
      <c r="H20" s="164"/>
      <c r="I20" s="1"/>
      <c r="J20" s="1"/>
    </row>
    <row r="21" spans="2:10" s="161" customFormat="1" ht="37.5" customHeight="1" thickBot="1" x14ac:dyDescent="0.25">
      <c r="B21" s="134"/>
      <c r="C21" s="134"/>
      <c r="D21" s="134"/>
      <c r="E21" s="134"/>
      <c r="F21" s="134"/>
      <c r="G21" s="134"/>
      <c r="H21" s="160"/>
      <c r="I21" s="160"/>
      <c r="J21" s="160"/>
    </row>
    <row r="22" spans="2:10" ht="15" customHeight="1" x14ac:dyDescent="0.2">
      <c r="B22" s="115">
        <v>80038</v>
      </c>
      <c r="C22" s="116" t="s">
        <v>103</v>
      </c>
      <c r="D22" s="117" t="s">
        <v>49</v>
      </c>
      <c r="E22" s="118"/>
      <c r="F22" s="118"/>
      <c r="G22" s="119">
        <f>G32</f>
        <v>13.26176470588236</v>
      </c>
      <c r="H22" s="1"/>
      <c r="I22" s="1"/>
      <c r="J22" s="1"/>
    </row>
    <row r="23" spans="2:10" ht="15" customHeight="1" x14ac:dyDescent="0.25">
      <c r="B23" s="120" t="s">
        <v>95</v>
      </c>
      <c r="C23" s="477" t="s">
        <v>104</v>
      </c>
      <c r="D23" s="477"/>
      <c r="E23" s="477"/>
      <c r="F23" s="477"/>
      <c r="G23" s="478"/>
      <c r="H23" s="1"/>
      <c r="I23" s="1"/>
      <c r="J23" s="1"/>
    </row>
    <row r="24" spans="2:10" ht="15" customHeight="1" x14ac:dyDescent="0.25">
      <c r="B24" s="98"/>
      <c r="C24" s="99"/>
      <c r="D24" s="100"/>
      <c r="E24" s="100"/>
      <c r="F24" s="100"/>
      <c r="G24" s="101"/>
      <c r="H24" s="1"/>
      <c r="I24" s="1"/>
      <c r="J24" s="1"/>
    </row>
    <row r="25" spans="2:10" ht="15" customHeight="1" x14ac:dyDescent="0.25">
      <c r="B25" s="97" t="s">
        <v>86</v>
      </c>
      <c r="C25" s="102" t="s">
        <v>87</v>
      </c>
      <c r="D25" s="103" t="s">
        <v>88</v>
      </c>
      <c r="E25" s="103" t="s">
        <v>89</v>
      </c>
      <c r="F25" s="104" t="s">
        <v>90</v>
      </c>
      <c r="G25" s="105" t="s">
        <v>91</v>
      </c>
      <c r="H25" s="1"/>
      <c r="I25" s="1"/>
      <c r="J25" s="1"/>
    </row>
    <row r="26" spans="2:10" ht="15" customHeight="1" x14ac:dyDescent="0.2">
      <c r="B26" s="467" t="s">
        <v>96</v>
      </c>
      <c r="C26" s="468"/>
      <c r="D26" s="468"/>
      <c r="E26" s="468"/>
      <c r="F26" s="468"/>
      <c r="G26" s="469"/>
      <c r="H26" s="1"/>
      <c r="I26" s="1"/>
      <c r="J26" s="1"/>
    </row>
    <row r="27" spans="2:10" ht="15" customHeight="1" x14ac:dyDescent="0.2">
      <c r="B27" s="472" t="s">
        <v>97</v>
      </c>
      <c r="C27" s="473"/>
      <c r="D27" s="473"/>
      <c r="E27" s="473"/>
      <c r="F27" s="473"/>
      <c r="G27" s="108">
        <v>0</v>
      </c>
      <c r="H27" s="1"/>
      <c r="I27" s="1"/>
      <c r="J27" s="1"/>
    </row>
    <row r="28" spans="2:10" ht="15" customHeight="1" x14ac:dyDescent="0.2">
      <c r="B28" s="467" t="s">
        <v>98</v>
      </c>
      <c r="C28" s="468"/>
      <c r="D28" s="468"/>
      <c r="E28" s="468"/>
      <c r="F28" s="468"/>
      <c r="G28" s="469"/>
      <c r="H28" s="1"/>
      <c r="I28" s="1"/>
      <c r="J28" s="1"/>
    </row>
    <row r="29" spans="2:10" ht="15" customHeight="1" x14ac:dyDescent="0.25">
      <c r="B29" s="109">
        <v>88316</v>
      </c>
      <c r="C29" s="110" t="s">
        <v>99</v>
      </c>
      <c r="D29" s="111" t="s">
        <v>100</v>
      </c>
      <c r="E29" s="112">
        <v>0.88235294117647112</v>
      </c>
      <c r="F29" s="113">
        <f>F17</f>
        <v>15.03</v>
      </c>
      <c r="G29" s="108">
        <f>E29*F29</f>
        <v>13.26176470588236</v>
      </c>
      <c r="H29" s="1"/>
      <c r="I29" s="1"/>
      <c r="J29" s="1"/>
    </row>
    <row r="30" spans="2:10" ht="15" customHeight="1" x14ac:dyDescent="0.25">
      <c r="B30" s="109"/>
      <c r="C30" s="110" t="s">
        <v>105</v>
      </c>
      <c r="D30" s="111" t="s">
        <v>105</v>
      </c>
      <c r="E30" s="121"/>
      <c r="F30" s="122" t="s">
        <v>105</v>
      </c>
      <c r="G30" s="108" t="s">
        <v>105</v>
      </c>
      <c r="H30" s="1"/>
      <c r="I30" s="1"/>
      <c r="J30" s="1"/>
    </row>
    <row r="31" spans="2:10" ht="15" customHeight="1" x14ac:dyDescent="0.2">
      <c r="B31" s="472" t="s">
        <v>101</v>
      </c>
      <c r="C31" s="473"/>
      <c r="D31" s="473"/>
      <c r="E31" s="473"/>
      <c r="F31" s="473"/>
      <c r="G31" s="114">
        <f>G29</f>
        <v>13.26176470588236</v>
      </c>
      <c r="H31" s="1"/>
      <c r="I31" s="1"/>
      <c r="J31" s="1"/>
    </row>
    <row r="32" spans="2:10" ht="15" customHeight="1" x14ac:dyDescent="0.2">
      <c r="B32" s="479" t="s">
        <v>102</v>
      </c>
      <c r="C32" s="480"/>
      <c r="D32" s="480"/>
      <c r="E32" s="480"/>
      <c r="F32" s="480"/>
      <c r="G32" s="123">
        <f>G31</f>
        <v>13.26176470588236</v>
      </c>
      <c r="H32" s="1"/>
      <c r="I32" s="1"/>
      <c r="J32" s="1"/>
    </row>
    <row r="33" spans="2:10" ht="15" customHeight="1" thickBot="1" x14ac:dyDescent="0.25">
      <c r="B33" s="481"/>
      <c r="C33" s="482"/>
      <c r="D33" s="482"/>
      <c r="E33" s="482"/>
      <c r="F33" s="482"/>
      <c r="G33" s="483"/>
      <c r="H33" s="1"/>
      <c r="I33" s="1"/>
      <c r="J33" s="1"/>
    </row>
    <row r="34" spans="2:10" s="161" customFormat="1" ht="32.25" customHeight="1" thickBot="1" x14ac:dyDescent="0.25">
      <c r="B34" s="100"/>
      <c r="C34" s="100"/>
      <c r="D34" s="100"/>
      <c r="E34" s="100"/>
      <c r="F34" s="100"/>
      <c r="G34" s="100"/>
      <c r="H34" s="160"/>
      <c r="I34" s="160"/>
      <c r="J34" s="160"/>
    </row>
    <row r="35" spans="2:10" ht="15" customHeight="1" x14ac:dyDescent="0.2">
      <c r="B35" s="135">
        <v>80003</v>
      </c>
      <c r="C35" s="136" t="s">
        <v>127</v>
      </c>
      <c r="D35" s="137" t="s">
        <v>50</v>
      </c>
      <c r="E35" s="138"/>
      <c r="F35" s="138"/>
      <c r="G35" s="139">
        <f>G42</f>
        <v>3.9785294117647032</v>
      </c>
      <c r="H35" s="1"/>
      <c r="I35" s="1"/>
      <c r="J35" s="1"/>
    </row>
    <row r="36" spans="2:10" ht="15" customHeight="1" x14ac:dyDescent="0.2">
      <c r="B36" s="140" t="s">
        <v>95</v>
      </c>
      <c r="C36" s="470"/>
      <c r="D36" s="470"/>
      <c r="E36" s="470"/>
      <c r="F36" s="470"/>
      <c r="G36" s="471"/>
      <c r="H36" s="1"/>
      <c r="I36" s="1"/>
      <c r="J36" s="1"/>
    </row>
    <row r="37" spans="2:10" ht="15" customHeight="1" x14ac:dyDescent="0.2">
      <c r="B37" s="141"/>
      <c r="C37" s="142"/>
      <c r="D37" s="143"/>
      <c r="E37" s="143"/>
      <c r="F37" s="143"/>
      <c r="G37" s="144"/>
      <c r="H37" s="1"/>
      <c r="I37" s="1"/>
      <c r="J37" s="1"/>
    </row>
    <row r="38" spans="2:10" ht="15" customHeight="1" x14ac:dyDescent="0.2">
      <c r="B38" s="140" t="s">
        <v>86</v>
      </c>
      <c r="C38" s="145" t="s">
        <v>87</v>
      </c>
      <c r="D38" s="146" t="s">
        <v>88</v>
      </c>
      <c r="E38" s="146" t="s">
        <v>89</v>
      </c>
      <c r="F38" s="147" t="s">
        <v>90</v>
      </c>
      <c r="G38" s="148" t="s">
        <v>91</v>
      </c>
      <c r="H38" s="1"/>
      <c r="I38" s="1"/>
      <c r="J38" s="1"/>
    </row>
    <row r="39" spans="2:10" ht="15" customHeight="1" x14ac:dyDescent="0.2">
      <c r="B39" s="438" t="s">
        <v>98</v>
      </c>
      <c r="C39" s="439"/>
      <c r="D39" s="439"/>
      <c r="E39" s="439"/>
      <c r="F39" s="439"/>
      <c r="G39" s="440"/>
      <c r="H39" s="1"/>
      <c r="I39" s="1"/>
      <c r="J39" s="1"/>
    </row>
    <row r="40" spans="2:10" ht="15" customHeight="1" x14ac:dyDescent="0.2">
      <c r="B40" s="149">
        <v>88316</v>
      </c>
      <c r="C40" s="150" t="s">
        <v>99</v>
      </c>
      <c r="D40" s="151" t="s">
        <v>100</v>
      </c>
      <c r="E40" s="152">
        <v>0.26470588235294101</v>
      </c>
      <c r="F40" s="153">
        <f>F29</f>
        <v>15.03</v>
      </c>
      <c r="G40" s="154">
        <f>E40*F40</f>
        <v>3.9785294117647032</v>
      </c>
      <c r="H40" s="1"/>
      <c r="I40" s="1"/>
      <c r="J40" s="1"/>
    </row>
    <row r="41" spans="2:10" ht="15" customHeight="1" x14ac:dyDescent="0.2">
      <c r="B41" s="441" t="s">
        <v>101</v>
      </c>
      <c r="C41" s="442"/>
      <c r="D41" s="442"/>
      <c r="E41" s="442"/>
      <c r="F41" s="442"/>
      <c r="G41" s="155">
        <f>G40</f>
        <v>3.9785294117647032</v>
      </c>
      <c r="H41" s="1"/>
      <c r="I41" s="1"/>
      <c r="J41" s="1"/>
    </row>
    <row r="42" spans="2:10" ht="15" customHeight="1" thickBot="1" x14ac:dyDescent="0.25">
      <c r="B42" s="436" t="s">
        <v>102</v>
      </c>
      <c r="C42" s="437"/>
      <c r="D42" s="437"/>
      <c r="E42" s="437"/>
      <c r="F42" s="437"/>
      <c r="G42" s="156">
        <f>G41</f>
        <v>3.9785294117647032</v>
      </c>
      <c r="H42" s="1"/>
      <c r="I42" s="1"/>
      <c r="J42" s="1"/>
    </row>
    <row r="43" spans="2:10" ht="25.5" customHeight="1" thickBot="1" x14ac:dyDescent="0.25">
      <c r="B43" s="158"/>
      <c r="C43" s="158"/>
      <c r="D43" s="158"/>
      <c r="E43" s="158"/>
      <c r="F43" s="158"/>
      <c r="G43" s="159"/>
      <c r="H43" s="1"/>
      <c r="I43" s="1"/>
      <c r="J43" s="1"/>
    </row>
    <row r="44" spans="2:10" ht="15" customHeight="1" x14ac:dyDescent="0.2">
      <c r="B44" s="115">
        <v>80011</v>
      </c>
      <c r="C44" s="116" t="s">
        <v>134</v>
      </c>
      <c r="D44" s="117" t="s">
        <v>49</v>
      </c>
      <c r="E44" s="118"/>
      <c r="F44" s="118"/>
      <c r="G44" s="119">
        <f>G57</f>
        <v>66.768155058823595</v>
      </c>
      <c r="H44" s="1"/>
      <c r="I44" s="1"/>
      <c r="J44" s="1"/>
    </row>
    <row r="45" spans="2:10" ht="32.25" customHeight="1" x14ac:dyDescent="0.25">
      <c r="B45" s="106" t="s">
        <v>95</v>
      </c>
      <c r="C45" s="487" t="s">
        <v>135</v>
      </c>
      <c r="D45" s="488"/>
      <c r="E45" s="488"/>
      <c r="F45" s="488"/>
      <c r="G45" s="489"/>
      <c r="H45" s="1"/>
      <c r="I45" s="1"/>
      <c r="J45" s="1"/>
    </row>
    <row r="46" spans="2:10" ht="15" customHeight="1" x14ac:dyDescent="0.25">
      <c r="B46" s="98"/>
      <c r="C46" s="99"/>
      <c r="D46" s="100"/>
      <c r="E46" s="100"/>
      <c r="F46" s="100"/>
      <c r="G46" s="101"/>
      <c r="H46" s="1"/>
      <c r="I46" s="1"/>
      <c r="J46" s="1"/>
    </row>
    <row r="47" spans="2:10" ht="15" customHeight="1" x14ac:dyDescent="0.25">
      <c r="B47" s="106" t="s">
        <v>86</v>
      </c>
      <c r="C47" s="102" t="s">
        <v>87</v>
      </c>
      <c r="D47" s="103" t="s">
        <v>88</v>
      </c>
      <c r="E47" s="103" t="s">
        <v>89</v>
      </c>
      <c r="F47" s="107" t="s">
        <v>90</v>
      </c>
      <c r="G47" s="105" t="s">
        <v>91</v>
      </c>
      <c r="H47" s="1"/>
      <c r="I47" s="1"/>
      <c r="J47" s="1"/>
    </row>
    <row r="48" spans="2:10" ht="15" customHeight="1" x14ac:dyDescent="0.2">
      <c r="B48" s="467" t="s">
        <v>96</v>
      </c>
      <c r="C48" s="468"/>
      <c r="D48" s="468"/>
      <c r="E48" s="468"/>
      <c r="F48" s="468"/>
      <c r="G48" s="469"/>
      <c r="H48" s="1"/>
      <c r="I48" s="1"/>
      <c r="J48" s="1"/>
    </row>
    <row r="49" spans="2:10" ht="15" customHeight="1" x14ac:dyDescent="0.25">
      <c r="B49" s="109">
        <v>80008</v>
      </c>
      <c r="C49" s="110" t="s">
        <v>113</v>
      </c>
      <c r="D49" s="111" t="s">
        <v>50</v>
      </c>
      <c r="E49" s="121">
        <v>5.7000000000000002E-2</v>
      </c>
      <c r="F49" s="122">
        <f>G73</f>
        <v>301.42988235294109</v>
      </c>
      <c r="G49" s="154">
        <f>E49*F49</f>
        <v>17.181503294117643</v>
      </c>
      <c r="H49" s="1"/>
      <c r="I49" s="1"/>
      <c r="J49" s="1"/>
    </row>
    <row r="50" spans="2:10" ht="15" customHeight="1" x14ac:dyDescent="0.25">
      <c r="B50" s="109">
        <v>7258</v>
      </c>
      <c r="C50" s="110" t="s">
        <v>137</v>
      </c>
      <c r="D50" s="111" t="s">
        <v>138</v>
      </c>
      <c r="E50" s="121">
        <v>0.159</v>
      </c>
      <c r="F50" s="113">
        <v>0.36</v>
      </c>
      <c r="G50" s="154">
        <f>E50*F50</f>
        <v>5.7239999999999999E-2</v>
      </c>
      <c r="H50" s="1"/>
      <c r="I50" s="1"/>
      <c r="J50" s="1"/>
    </row>
    <row r="51" spans="2:10" ht="15" customHeight="1" x14ac:dyDescent="0.25">
      <c r="B51" s="109"/>
      <c r="C51" s="110"/>
      <c r="D51" s="111"/>
      <c r="E51" s="121"/>
      <c r="F51" s="122"/>
      <c r="G51" s="108"/>
      <c r="H51" s="1"/>
      <c r="I51" s="1"/>
      <c r="J51" s="1"/>
    </row>
    <row r="52" spans="2:10" ht="15" customHeight="1" x14ac:dyDescent="0.2">
      <c r="B52" s="472" t="s">
        <v>97</v>
      </c>
      <c r="C52" s="473"/>
      <c r="D52" s="473"/>
      <c r="E52" s="473"/>
      <c r="F52" s="473"/>
      <c r="G52" s="114">
        <f>SUM(G49:G51)</f>
        <v>17.238743294117644</v>
      </c>
      <c r="H52" s="1"/>
      <c r="I52" s="1"/>
      <c r="J52" s="1"/>
    </row>
    <row r="53" spans="2:10" ht="15" customHeight="1" x14ac:dyDescent="0.2">
      <c r="B53" s="467" t="s">
        <v>98</v>
      </c>
      <c r="C53" s="468"/>
      <c r="D53" s="468"/>
      <c r="E53" s="468"/>
      <c r="F53" s="468"/>
      <c r="G53" s="469"/>
      <c r="H53" s="1"/>
      <c r="I53" s="1"/>
      <c r="J53" s="1"/>
    </row>
    <row r="54" spans="2:10" ht="15" customHeight="1" x14ac:dyDescent="0.25">
      <c r="B54" s="109">
        <v>88309</v>
      </c>
      <c r="C54" s="110" t="s">
        <v>106</v>
      </c>
      <c r="D54" s="111" t="s">
        <v>100</v>
      </c>
      <c r="E54" s="112">
        <v>1.47058823529412</v>
      </c>
      <c r="F54" s="113">
        <v>18.649999999999999</v>
      </c>
      <c r="G54" s="154">
        <f>E54*F54</f>
        <v>27.426470588235336</v>
      </c>
      <c r="H54" s="1"/>
      <c r="I54" s="1"/>
      <c r="J54" s="1"/>
    </row>
    <row r="55" spans="2:10" ht="15" customHeight="1" x14ac:dyDescent="0.25">
      <c r="B55" s="109">
        <v>88316</v>
      </c>
      <c r="C55" s="110" t="s">
        <v>99</v>
      </c>
      <c r="D55" s="111" t="s">
        <v>100</v>
      </c>
      <c r="E55" s="112">
        <v>1.47058823529412</v>
      </c>
      <c r="F55" s="113">
        <f>F40</f>
        <v>15.03</v>
      </c>
      <c r="G55" s="154">
        <f>E55*F55</f>
        <v>22.102941176470623</v>
      </c>
      <c r="H55" s="1"/>
      <c r="I55" s="1"/>
      <c r="J55" s="1"/>
    </row>
    <row r="56" spans="2:10" ht="15" customHeight="1" x14ac:dyDescent="0.2">
      <c r="B56" s="472" t="s">
        <v>136</v>
      </c>
      <c r="C56" s="473"/>
      <c r="D56" s="473"/>
      <c r="E56" s="473"/>
      <c r="F56" s="473"/>
      <c r="G56" s="114">
        <f>SUM(G54:G55)</f>
        <v>49.529411764705955</v>
      </c>
      <c r="H56" s="1"/>
      <c r="I56" s="1"/>
      <c r="J56" s="1"/>
    </row>
    <row r="57" spans="2:10" s="161" customFormat="1" ht="15" customHeight="1" thickBot="1" x14ac:dyDescent="0.25">
      <c r="B57" s="463" t="s">
        <v>102</v>
      </c>
      <c r="C57" s="464"/>
      <c r="D57" s="464"/>
      <c r="E57" s="464"/>
      <c r="F57" s="464"/>
      <c r="G57" s="126">
        <f>G56+G52</f>
        <v>66.768155058823595</v>
      </c>
      <c r="H57" s="160"/>
      <c r="I57" s="160"/>
      <c r="J57" s="160"/>
    </row>
    <row r="58" spans="2:10" s="161" customFormat="1" ht="39" customHeight="1" x14ac:dyDescent="0.2">
      <c r="B58" s="229"/>
      <c r="C58" s="229"/>
      <c r="D58" s="229"/>
      <c r="E58" s="229"/>
      <c r="F58" s="229"/>
      <c r="G58" s="230"/>
      <c r="H58" s="160"/>
      <c r="I58" s="160"/>
      <c r="J58" s="160"/>
    </row>
    <row r="59" spans="2:10" s="161" customFormat="1" ht="15" customHeight="1" x14ac:dyDescent="0.2">
      <c r="B59" s="90">
        <v>80010</v>
      </c>
      <c r="C59" s="91" t="s">
        <v>111</v>
      </c>
      <c r="D59" s="92" t="s">
        <v>49</v>
      </c>
      <c r="E59" s="93"/>
      <c r="F59" s="93"/>
      <c r="G59" s="94">
        <f>G71</f>
        <v>19.698416470588221</v>
      </c>
      <c r="H59" s="160"/>
      <c r="I59" s="160"/>
      <c r="J59" s="160"/>
    </row>
    <row r="60" spans="2:10" s="161" customFormat="1" ht="33.75" customHeight="1" x14ac:dyDescent="0.25">
      <c r="B60" s="97" t="s">
        <v>95</v>
      </c>
      <c r="C60" s="484" t="s">
        <v>112</v>
      </c>
      <c r="D60" s="485"/>
      <c r="E60" s="485"/>
      <c r="F60" s="485"/>
      <c r="G60" s="486"/>
      <c r="H60" s="160"/>
      <c r="I60" s="160"/>
      <c r="J60" s="160"/>
    </row>
    <row r="61" spans="2:10" s="161" customFormat="1" ht="15" customHeight="1" x14ac:dyDescent="0.25">
      <c r="B61" s="98"/>
      <c r="C61" s="99"/>
      <c r="D61" s="100"/>
      <c r="E61" s="100"/>
      <c r="F61" s="100"/>
      <c r="G61" s="101"/>
      <c r="H61" s="160"/>
      <c r="I61" s="160"/>
      <c r="J61" s="160"/>
    </row>
    <row r="62" spans="2:10" s="161" customFormat="1" ht="15" customHeight="1" x14ac:dyDescent="0.25">
      <c r="B62" s="97" t="s">
        <v>86</v>
      </c>
      <c r="C62" s="102" t="s">
        <v>87</v>
      </c>
      <c r="D62" s="103" t="s">
        <v>88</v>
      </c>
      <c r="E62" s="103" t="s">
        <v>89</v>
      </c>
      <c r="F62" s="104" t="s">
        <v>90</v>
      </c>
      <c r="G62" s="105" t="s">
        <v>91</v>
      </c>
      <c r="H62" s="160"/>
      <c r="I62" s="160"/>
      <c r="J62" s="160"/>
    </row>
    <row r="63" spans="2:10" s="161" customFormat="1" ht="15" customHeight="1" x14ac:dyDescent="0.2">
      <c r="B63" s="467" t="s">
        <v>96</v>
      </c>
      <c r="C63" s="468"/>
      <c r="D63" s="468"/>
      <c r="E63" s="468"/>
      <c r="F63" s="468"/>
      <c r="G63" s="469"/>
      <c r="H63" s="160"/>
      <c r="I63" s="160"/>
      <c r="J63" s="160"/>
    </row>
    <row r="64" spans="2:10" s="161" customFormat="1" ht="15" customHeight="1" x14ac:dyDescent="0.25">
      <c r="B64" s="109">
        <v>80008</v>
      </c>
      <c r="C64" s="110" t="s">
        <v>113</v>
      </c>
      <c r="D64" s="111" t="s">
        <v>50</v>
      </c>
      <c r="E64" s="121">
        <v>0.01</v>
      </c>
      <c r="F64" s="124">
        <f>G73</f>
        <v>301.42988235294109</v>
      </c>
      <c r="G64" s="108">
        <f>E64*F64</f>
        <v>3.014298823529411</v>
      </c>
      <c r="H64" s="160"/>
      <c r="I64" s="160"/>
      <c r="J64" s="160"/>
    </row>
    <row r="65" spans="2:10" s="161" customFormat="1" ht="15" customHeight="1" x14ac:dyDescent="0.25">
      <c r="B65" s="125">
        <v>7269</v>
      </c>
      <c r="C65" s="110" t="s">
        <v>114</v>
      </c>
      <c r="D65" s="111" t="s">
        <v>115</v>
      </c>
      <c r="E65" s="121">
        <v>25</v>
      </c>
      <c r="F65" s="113">
        <v>0.39</v>
      </c>
      <c r="G65" s="108">
        <f>E65*F65</f>
        <v>9.75</v>
      </c>
      <c r="H65" s="160"/>
      <c r="I65" s="160"/>
      <c r="J65" s="160"/>
    </row>
    <row r="66" spans="2:10" s="161" customFormat="1" ht="15" customHeight="1" x14ac:dyDescent="0.2">
      <c r="B66" s="472" t="s">
        <v>97</v>
      </c>
      <c r="C66" s="473"/>
      <c r="D66" s="473"/>
      <c r="E66" s="473"/>
      <c r="F66" s="473"/>
      <c r="G66" s="114">
        <f>SUM(G64:G65)</f>
        <v>12.764298823529412</v>
      </c>
      <c r="H66" s="160"/>
      <c r="I66" s="160"/>
      <c r="J66" s="160"/>
    </row>
    <row r="67" spans="2:10" s="161" customFormat="1" ht="15" customHeight="1" x14ac:dyDescent="0.2">
      <c r="B67" s="467" t="s">
        <v>98</v>
      </c>
      <c r="C67" s="468"/>
      <c r="D67" s="468"/>
      <c r="E67" s="468"/>
      <c r="F67" s="468"/>
      <c r="G67" s="469"/>
      <c r="H67" s="160"/>
      <c r="I67" s="160"/>
      <c r="J67" s="160"/>
    </row>
    <row r="68" spans="2:10" s="161" customFormat="1" ht="15" customHeight="1" x14ac:dyDescent="0.25">
      <c r="B68" s="109">
        <v>88309</v>
      </c>
      <c r="C68" s="110" t="s">
        <v>106</v>
      </c>
      <c r="D68" s="111" t="s">
        <v>100</v>
      </c>
      <c r="E68" s="112">
        <v>0.20588235294117602</v>
      </c>
      <c r="F68" s="113">
        <f>F54</f>
        <v>18.649999999999999</v>
      </c>
      <c r="G68" s="108">
        <f>E68*F68</f>
        <v>3.8397058823529324</v>
      </c>
      <c r="H68" s="160"/>
      <c r="I68" s="160"/>
      <c r="J68" s="160"/>
    </row>
    <row r="69" spans="2:10" s="161" customFormat="1" ht="15" customHeight="1" x14ac:dyDescent="0.25">
      <c r="B69" s="109">
        <v>88316</v>
      </c>
      <c r="C69" s="110" t="s">
        <v>99</v>
      </c>
      <c r="D69" s="111" t="s">
        <v>100</v>
      </c>
      <c r="E69" s="112">
        <v>0.20588235294117602</v>
      </c>
      <c r="F69" s="113">
        <f>F55</f>
        <v>15.03</v>
      </c>
      <c r="G69" s="108">
        <f>E69*F69</f>
        <v>3.0944117647058755</v>
      </c>
      <c r="H69" s="160"/>
      <c r="I69" s="160"/>
      <c r="J69" s="160"/>
    </row>
    <row r="70" spans="2:10" s="161" customFormat="1" ht="15" customHeight="1" x14ac:dyDescent="0.2">
      <c r="B70" s="472" t="s">
        <v>101</v>
      </c>
      <c r="C70" s="473"/>
      <c r="D70" s="473"/>
      <c r="E70" s="473"/>
      <c r="F70" s="473"/>
      <c r="G70" s="114">
        <f>SUM(G68:G69)</f>
        <v>6.934117647058808</v>
      </c>
      <c r="H70" s="160"/>
      <c r="I70" s="160"/>
      <c r="J70" s="160"/>
    </row>
    <row r="71" spans="2:10" s="161" customFormat="1" ht="15" customHeight="1" x14ac:dyDescent="0.2">
      <c r="B71" s="472" t="s">
        <v>102</v>
      </c>
      <c r="C71" s="473"/>
      <c r="D71" s="473"/>
      <c r="E71" s="473"/>
      <c r="F71" s="473"/>
      <c r="G71" s="114">
        <f>G66+G70</f>
        <v>19.698416470588221</v>
      </c>
      <c r="H71" s="160"/>
      <c r="I71" s="160"/>
      <c r="J71" s="160"/>
    </row>
    <row r="72" spans="2:10" s="161" customFormat="1" ht="15" customHeight="1" thickBot="1" x14ac:dyDescent="0.25">
      <c r="B72" s="474"/>
      <c r="C72" s="475"/>
      <c r="D72" s="475"/>
      <c r="E72" s="475"/>
      <c r="F72" s="475"/>
      <c r="G72" s="476"/>
      <c r="H72" s="160"/>
      <c r="I72" s="160"/>
      <c r="J72" s="160"/>
    </row>
    <row r="73" spans="2:10" s="161" customFormat="1" ht="15" customHeight="1" x14ac:dyDescent="0.25">
      <c r="B73" s="170">
        <v>80008</v>
      </c>
      <c r="C73" s="171" t="s">
        <v>113</v>
      </c>
      <c r="D73" s="172" t="s">
        <v>50</v>
      </c>
      <c r="E73" s="173"/>
      <c r="F73" s="174"/>
      <c r="G73" s="175">
        <f>G85</f>
        <v>301.42988235294109</v>
      </c>
      <c r="H73" s="160"/>
      <c r="I73" s="160"/>
      <c r="J73" s="160"/>
    </row>
    <row r="74" spans="2:10" s="161" customFormat="1" ht="15" customHeight="1" x14ac:dyDescent="0.25">
      <c r="B74" s="120" t="s">
        <v>95</v>
      </c>
      <c r="C74" s="477" t="s">
        <v>116</v>
      </c>
      <c r="D74" s="477"/>
      <c r="E74" s="477"/>
      <c r="F74" s="477"/>
      <c r="G74" s="478"/>
      <c r="H74" s="160"/>
      <c r="I74" s="160"/>
      <c r="J74" s="160"/>
    </row>
    <row r="75" spans="2:10" s="161" customFormat="1" ht="15" customHeight="1" x14ac:dyDescent="0.25">
      <c r="B75" s="98"/>
      <c r="C75" s="99"/>
      <c r="D75" s="100"/>
      <c r="E75" s="100"/>
      <c r="F75" s="100"/>
      <c r="G75" s="101"/>
      <c r="H75" s="160"/>
      <c r="I75" s="160"/>
      <c r="J75" s="160"/>
    </row>
    <row r="76" spans="2:10" s="161" customFormat="1" ht="15" customHeight="1" x14ac:dyDescent="0.25">
      <c r="B76" s="97" t="s">
        <v>86</v>
      </c>
      <c r="C76" s="102" t="s">
        <v>87</v>
      </c>
      <c r="D76" s="103" t="s">
        <v>88</v>
      </c>
      <c r="E76" s="103" t="s">
        <v>89</v>
      </c>
      <c r="F76" s="104" t="s">
        <v>90</v>
      </c>
      <c r="G76" s="105" t="s">
        <v>91</v>
      </c>
      <c r="H76" s="160"/>
      <c r="I76" s="160"/>
      <c r="J76" s="160"/>
    </row>
    <row r="77" spans="2:10" s="161" customFormat="1" ht="15" customHeight="1" x14ac:dyDescent="0.2">
      <c r="B77" s="467" t="s">
        <v>96</v>
      </c>
      <c r="C77" s="468"/>
      <c r="D77" s="468"/>
      <c r="E77" s="468"/>
      <c r="F77" s="468"/>
      <c r="G77" s="469"/>
      <c r="H77" s="160"/>
      <c r="I77" s="160"/>
      <c r="J77" s="160"/>
    </row>
    <row r="78" spans="2:10" s="161" customFormat="1" ht="15" customHeight="1" x14ac:dyDescent="0.25">
      <c r="B78" s="109">
        <v>1379</v>
      </c>
      <c r="C78" s="110" t="s">
        <v>107</v>
      </c>
      <c r="D78" s="111" t="s">
        <v>108</v>
      </c>
      <c r="E78" s="121">
        <v>162</v>
      </c>
      <c r="F78" s="113">
        <v>0.47</v>
      </c>
      <c r="G78" s="108">
        <f>E78*F78</f>
        <v>76.14</v>
      </c>
      <c r="H78" s="160"/>
      <c r="I78" s="160"/>
      <c r="J78" s="160"/>
    </row>
    <row r="79" spans="2:10" s="161" customFormat="1" ht="15" customHeight="1" x14ac:dyDescent="0.25">
      <c r="B79" s="109">
        <v>1106</v>
      </c>
      <c r="C79" s="110" t="s">
        <v>117</v>
      </c>
      <c r="D79" s="111" t="s">
        <v>108</v>
      </c>
      <c r="E79" s="121">
        <v>162</v>
      </c>
      <c r="F79" s="113">
        <v>0.75</v>
      </c>
      <c r="G79" s="108">
        <f>E79*F79</f>
        <v>121.5</v>
      </c>
      <c r="H79" s="160"/>
      <c r="I79" s="160"/>
      <c r="J79" s="160"/>
    </row>
    <row r="80" spans="2:10" s="161" customFormat="1" ht="15" customHeight="1" x14ac:dyDescent="0.25">
      <c r="B80" s="109">
        <v>370</v>
      </c>
      <c r="C80" s="110" t="s">
        <v>109</v>
      </c>
      <c r="D80" s="111" t="s">
        <v>110</v>
      </c>
      <c r="E80" s="121">
        <v>1.216</v>
      </c>
      <c r="F80" s="113">
        <v>49</v>
      </c>
      <c r="G80" s="108">
        <f t="shared" ref="G80" si="0">E80*F80</f>
        <v>59.583999999999996</v>
      </c>
      <c r="H80" s="160"/>
      <c r="I80" s="160"/>
      <c r="J80" s="160"/>
    </row>
    <row r="81" spans="2:10" s="161" customFormat="1" ht="15" customHeight="1" x14ac:dyDescent="0.2">
      <c r="B81" s="472" t="s">
        <v>97</v>
      </c>
      <c r="C81" s="473"/>
      <c r="D81" s="473"/>
      <c r="E81" s="473"/>
      <c r="F81" s="473"/>
      <c r="G81" s="114">
        <f>SUM(G78:G80)</f>
        <v>257.22399999999999</v>
      </c>
      <c r="H81" s="160"/>
      <c r="I81" s="160"/>
      <c r="J81" s="160"/>
    </row>
    <row r="82" spans="2:10" s="161" customFormat="1" ht="15" customHeight="1" x14ac:dyDescent="0.2">
      <c r="B82" s="467" t="s">
        <v>98</v>
      </c>
      <c r="C82" s="468"/>
      <c r="D82" s="468"/>
      <c r="E82" s="468"/>
      <c r="F82" s="468"/>
      <c r="G82" s="469"/>
      <c r="H82" s="160"/>
      <c r="I82" s="160"/>
      <c r="J82" s="160"/>
    </row>
    <row r="83" spans="2:10" s="161" customFormat="1" ht="15" customHeight="1" x14ac:dyDescent="0.25">
      <c r="B83" s="109">
        <v>88316</v>
      </c>
      <c r="C83" s="110" t="s">
        <v>99</v>
      </c>
      <c r="D83" s="111" t="s">
        <v>100</v>
      </c>
      <c r="E83" s="112">
        <v>2.9411764705882302</v>
      </c>
      <c r="F83" s="113">
        <f>F69</f>
        <v>15.03</v>
      </c>
      <c r="G83" s="108">
        <f>E83*F83</f>
        <v>44.205882352941096</v>
      </c>
      <c r="H83" s="160"/>
      <c r="I83" s="160"/>
      <c r="J83" s="160"/>
    </row>
    <row r="84" spans="2:10" s="161" customFormat="1" ht="15" customHeight="1" x14ac:dyDescent="0.2">
      <c r="B84" s="460" t="s">
        <v>101</v>
      </c>
      <c r="C84" s="461"/>
      <c r="D84" s="461"/>
      <c r="E84" s="461"/>
      <c r="F84" s="462"/>
      <c r="G84" s="114">
        <f>G83</f>
        <v>44.205882352941096</v>
      </c>
      <c r="H84" s="160"/>
      <c r="I84" s="160"/>
      <c r="J84" s="160"/>
    </row>
    <row r="85" spans="2:10" ht="15" customHeight="1" thickBot="1" x14ac:dyDescent="0.25">
      <c r="B85" s="463" t="s">
        <v>102</v>
      </c>
      <c r="C85" s="464"/>
      <c r="D85" s="464"/>
      <c r="E85" s="464"/>
      <c r="F85" s="464"/>
      <c r="G85" s="126">
        <f>G81+G84</f>
        <v>301.42988235294109</v>
      </c>
      <c r="H85" s="1"/>
      <c r="I85" s="1"/>
      <c r="J85" s="1"/>
    </row>
    <row r="86" spans="2:10" ht="45" customHeight="1" thickBot="1" x14ac:dyDescent="0.25">
      <c r="B86" s="158"/>
      <c r="C86" s="158"/>
      <c r="D86" s="158"/>
      <c r="E86" s="158"/>
      <c r="F86" s="158"/>
      <c r="G86" s="159"/>
      <c r="H86" s="1"/>
      <c r="I86" s="1"/>
      <c r="J86" s="1"/>
    </row>
    <row r="87" spans="2:10" ht="15" customHeight="1" x14ac:dyDescent="0.2">
      <c r="B87" s="194">
        <v>80013</v>
      </c>
      <c r="C87" s="195" t="s">
        <v>118</v>
      </c>
      <c r="D87" s="196" t="s">
        <v>49</v>
      </c>
      <c r="E87" s="197"/>
      <c r="F87" s="197"/>
      <c r="G87" s="198">
        <f>G98</f>
        <v>2.9365579176470584</v>
      </c>
      <c r="H87" s="1"/>
      <c r="I87" s="1"/>
      <c r="J87" s="1"/>
    </row>
    <row r="88" spans="2:10" ht="25.5" customHeight="1" x14ac:dyDescent="0.2">
      <c r="B88" s="199" t="s">
        <v>95</v>
      </c>
      <c r="C88" s="465" t="s">
        <v>119</v>
      </c>
      <c r="D88" s="465"/>
      <c r="E88" s="465"/>
      <c r="F88" s="465"/>
      <c r="G88" s="466"/>
      <c r="H88" s="1"/>
      <c r="I88" s="1"/>
      <c r="J88" s="1"/>
    </row>
    <row r="89" spans="2:10" ht="15" customHeight="1" x14ac:dyDescent="0.2">
      <c r="B89" s="200"/>
      <c r="C89" s="184"/>
      <c r="D89" s="183"/>
      <c r="E89" s="183"/>
      <c r="F89" s="183"/>
      <c r="G89" s="201"/>
      <c r="H89" s="1"/>
      <c r="I89" s="1"/>
      <c r="J89" s="1"/>
    </row>
    <row r="90" spans="2:10" ht="15" customHeight="1" x14ac:dyDescent="0.2">
      <c r="B90" s="199" t="s">
        <v>86</v>
      </c>
      <c r="C90" s="185" t="s">
        <v>87</v>
      </c>
      <c r="D90" s="186" t="s">
        <v>88</v>
      </c>
      <c r="E90" s="186" t="s">
        <v>89</v>
      </c>
      <c r="F90" s="182" t="s">
        <v>90</v>
      </c>
      <c r="G90" s="202" t="s">
        <v>91</v>
      </c>
      <c r="H90" s="1"/>
      <c r="I90" s="1"/>
      <c r="J90" s="1"/>
    </row>
    <row r="91" spans="2:10" ht="15" customHeight="1" x14ac:dyDescent="0.2">
      <c r="B91" s="451" t="s">
        <v>96</v>
      </c>
      <c r="C91" s="452"/>
      <c r="D91" s="452"/>
      <c r="E91" s="452"/>
      <c r="F91" s="452"/>
      <c r="G91" s="453"/>
      <c r="H91" s="1"/>
      <c r="I91" s="1"/>
      <c r="J91" s="1"/>
    </row>
    <row r="92" spans="2:10" ht="15" customHeight="1" x14ac:dyDescent="0.2">
      <c r="B92" s="200">
        <v>80012</v>
      </c>
      <c r="C92" s="184" t="s">
        <v>120</v>
      </c>
      <c r="D92" s="183" t="s">
        <v>50</v>
      </c>
      <c r="E92" s="187">
        <v>3.0000000000000001E-3</v>
      </c>
      <c r="F92" s="188">
        <f>G99</f>
        <v>318.46048235294109</v>
      </c>
      <c r="G92" s="203">
        <f>E92*F92</f>
        <v>0.95538144705882333</v>
      </c>
      <c r="H92" s="1"/>
      <c r="I92" s="1"/>
      <c r="J92" s="1"/>
    </row>
    <row r="93" spans="2:10" ht="15" customHeight="1" x14ac:dyDescent="0.2">
      <c r="B93" s="451" t="s">
        <v>97</v>
      </c>
      <c r="C93" s="452"/>
      <c r="D93" s="452"/>
      <c r="E93" s="452"/>
      <c r="F93" s="452"/>
      <c r="G93" s="204">
        <f>G92</f>
        <v>0.95538144705882333</v>
      </c>
      <c r="H93" s="1"/>
      <c r="I93" s="1"/>
      <c r="J93" s="1"/>
    </row>
    <row r="94" spans="2:10" ht="15" customHeight="1" x14ac:dyDescent="0.2">
      <c r="B94" s="451"/>
      <c r="C94" s="452"/>
      <c r="D94" s="452"/>
      <c r="E94" s="452"/>
      <c r="F94" s="452"/>
      <c r="G94" s="453"/>
      <c r="H94" s="1"/>
      <c r="I94" s="1"/>
      <c r="J94" s="1"/>
    </row>
    <row r="95" spans="2:10" ht="15" customHeight="1" x14ac:dyDescent="0.2">
      <c r="B95" s="200">
        <v>88309</v>
      </c>
      <c r="C95" s="184" t="s">
        <v>106</v>
      </c>
      <c r="D95" s="183" t="s">
        <v>100</v>
      </c>
      <c r="E95" s="189">
        <v>5.8823529411764698E-2</v>
      </c>
      <c r="F95" s="190">
        <f>F68</f>
        <v>18.649999999999999</v>
      </c>
      <c r="G95" s="203">
        <f>E95*F95</f>
        <v>1.0970588235294116</v>
      </c>
      <c r="H95" s="1"/>
      <c r="I95" s="1"/>
      <c r="J95" s="1"/>
    </row>
    <row r="96" spans="2:10" ht="15" customHeight="1" x14ac:dyDescent="0.2">
      <c r="B96" s="200">
        <v>88316</v>
      </c>
      <c r="C96" s="184" t="s">
        <v>99</v>
      </c>
      <c r="D96" s="183" t="s">
        <v>100</v>
      </c>
      <c r="E96" s="189">
        <v>5.8823529411764698E-2</v>
      </c>
      <c r="F96" s="190">
        <f>F83</f>
        <v>15.03</v>
      </c>
      <c r="G96" s="203">
        <f>E96*F96</f>
        <v>0.88411764705882334</v>
      </c>
      <c r="H96" s="1"/>
      <c r="I96" s="1"/>
      <c r="J96" s="1"/>
    </row>
    <row r="97" spans="2:10" ht="15" customHeight="1" x14ac:dyDescent="0.2">
      <c r="B97" s="451" t="s">
        <v>101</v>
      </c>
      <c r="C97" s="452"/>
      <c r="D97" s="452"/>
      <c r="E97" s="452"/>
      <c r="F97" s="452"/>
      <c r="G97" s="204">
        <f>SUM(G95:G96)</f>
        <v>1.9811764705882351</v>
      </c>
      <c r="H97" s="1"/>
      <c r="I97" s="1"/>
      <c r="J97" s="1"/>
    </row>
    <row r="98" spans="2:10" ht="15" customHeight="1" x14ac:dyDescent="0.2">
      <c r="B98" s="451" t="s">
        <v>102</v>
      </c>
      <c r="C98" s="452"/>
      <c r="D98" s="452"/>
      <c r="E98" s="452"/>
      <c r="F98" s="452"/>
      <c r="G98" s="204">
        <f>G93+G97</f>
        <v>2.9365579176470584</v>
      </c>
      <c r="H98" s="1"/>
      <c r="I98" s="1"/>
      <c r="J98" s="1"/>
    </row>
    <row r="99" spans="2:10" ht="15" customHeight="1" x14ac:dyDescent="0.2">
      <c r="B99" s="205">
        <v>80012</v>
      </c>
      <c r="C99" s="192" t="s">
        <v>120</v>
      </c>
      <c r="D99" s="191" t="s">
        <v>50</v>
      </c>
      <c r="E99" s="193"/>
      <c r="F99" s="191"/>
      <c r="G99" s="206">
        <f>G110</f>
        <v>318.46048235294109</v>
      </c>
      <c r="H99" s="1"/>
      <c r="I99" s="1"/>
      <c r="J99" s="1"/>
    </row>
    <row r="100" spans="2:10" ht="15" customHeight="1" x14ac:dyDescent="0.2">
      <c r="B100" s="199" t="s">
        <v>95</v>
      </c>
      <c r="C100" s="454" t="s">
        <v>121</v>
      </c>
      <c r="D100" s="454"/>
      <c r="E100" s="454"/>
      <c r="F100" s="454"/>
      <c r="G100" s="455"/>
      <c r="H100" s="1"/>
      <c r="I100" s="1"/>
      <c r="J100" s="1"/>
    </row>
    <row r="101" spans="2:10" ht="15" customHeight="1" x14ac:dyDescent="0.2">
      <c r="B101" s="200"/>
      <c r="C101" s="184"/>
      <c r="D101" s="183"/>
      <c r="E101" s="183"/>
      <c r="F101" s="183"/>
      <c r="G101" s="201"/>
      <c r="H101" s="1"/>
      <c r="I101" s="1"/>
      <c r="J101" s="1"/>
    </row>
    <row r="102" spans="2:10" ht="15" customHeight="1" x14ac:dyDescent="0.2">
      <c r="B102" s="199" t="s">
        <v>86</v>
      </c>
      <c r="C102" s="185" t="s">
        <v>87</v>
      </c>
      <c r="D102" s="186" t="s">
        <v>88</v>
      </c>
      <c r="E102" s="186" t="s">
        <v>89</v>
      </c>
      <c r="F102" s="182" t="s">
        <v>90</v>
      </c>
      <c r="G102" s="202" t="s">
        <v>91</v>
      </c>
      <c r="H102" s="1"/>
      <c r="I102" s="1"/>
      <c r="J102" s="1"/>
    </row>
    <row r="103" spans="2:10" ht="15" customHeight="1" x14ac:dyDescent="0.2">
      <c r="B103" s="451" t="s">
        <v>96</v>
      </c>
      <c r="C103" s="452"/>
      <c r="D103" s="452"/>
      <c r="E103" s="452"/>
      <c r="F103" s="452"/>
      <c r="G103" s="453"/>
      <c r="H103" s="1"/>
      <c r="I103" s="1"/>
      <c r="J103" s="1"/>
    </row>
    <row r="104" spans="2:10" ht="15" customHeight="1" x14ac:dyDescent="0.2">
      <c r="B104" s="200">
        <v>1379</v>
      </c>
      <c r="C104" s="184" t="s">
        <v>107</v>
      </c>
      <c r="D104" s="183" t="s">
        <v>108</v>
      </c>
      <c r="E104" s="187">
        <v>486</v>
      </c>
      <c r="F104" s="190">
        <v>0.47</v>
      </c>
      <c r="G104" s="203">
        <f>E104*F104</f>
        <v>228.42</v>
      </c>
      <c r="H104" s="1"/>
      <c r="I104" s="1"/>
      <c r="J104" s="1"/>
    </row>
    <row r="105" spans="2:10" ht="15" customHeight="1" x14ac:dyDescent="0.2">
      <c r="B105" s="200">
        <v>370</v>
      </c>
      <c r="C105" s="184" t="s">
        <v>109</v>
      </c>
      <c r="D105" s="183" t="s">
        <v>110</v>
      </c>
      <c r="E105" s="187">
        <v>0.93540000000000001</v>
      </c>
      <c r="F105" s="190">
        <v>49</v>
      </c>
      <c r="G105" s="203">
        <f>E105*F105</f>
        <v>45.834600000000002</v>
      </c>
      <c r="H105" s="1"/>
      <c r="I105" s="1"/>
      <c r="J105" s="1"/>
    </row>
    <row r="106" spans="2:10" ht="15" customHeight="1" x14ac:dyDescent="0.2">
      <c r="B106" s="451" t="s">
        <v>97</v>
      </c>
      <c r="C106" s="452"/>
      <c r="D106" s="452"/>
      <c r="E106" s="452"/>
      <c r="F106" s="452"/>
      <c r="G106" s="204">
        <f>SUM(G104:G105)</f>
        <v>274.25459999999998</v>
      </c>
      <c r="H106" s="1"/>
      <c r="I106" s="1"/>
      <c r="J106" s="1"/>
    </row>
    <row r="107" spans="2:10" ht="15" customHeight="1" x14ac:dyDescent="0.2">
      <c r="B107" s="451" t="s">
        <v>98</v>
      </c>
      <c r="C107" s="452"/>
      <c r="D107" s="452"/>
      <c r="E107" s="452"/>
      <c r="F107" s="452"/>
      <c r="G107" s="453"/>
      <c r="H107" s="1"/>
      <c r="I107" s="1"/>
      <c r="J107" s="1"/>
    </row>
    <row r="108" spans="2:10" ht="15" customHeight="1" x14ac:dyDescent="0.2">
      <c r="B108" s="200">
        <v>88316</v>
      </c>
      <c r="C108" s="184" t="s">
        <v>99</v>
      </c>
      <c r="D108" s="183" t="s">
        <v>100</v>
      </c>
      <c r="E108" s="189">
        <v>2.9411764705882302</v>
      </c>
      <c r="F108" s="190">
        <v>15.03</v>
      </c>
      <c r="G108" s="203">
        <f>E108*F108</f>
        <v>44.205882352941096</v>
      </c>
      <c r="H108" s="1"/>
      <c r="I108" s="1"/>
      <c r="J108" s="1"/>
    </row>
    <row r="109" spans="2:10" ht="15" customHeight="1" x14ac:dyDescent="0.2">
      <c r="B109" s="451" t="s">
        <v>101</v>
      </c>
      <c r="C109" s="452"/>
      <c r="D109" s="452"/>
      <c r="E109" s="452"/>
      <c r="F109" s="452"/>
      <c r="G109" s="204">
        <f>SUM(G108)</f>
        <v>44.205882352941096</v>
      </c>
      <c r="H109" s="1"/>
      <c r="I109" s="1"/>
      <c r="J109" s="1"/>
    </row>
    <row r="110" spans="2:10" ht="15" customHeight="1" thickBot="1" x14ac:dyDescent="0.25">
      <c r="B110" s="456" t="s">
        <v>102</v>
      </c>
      <c r="C110" s="457"/>
      <c r="D110" s="457"/>
      <c r="E110" s="457"/>
      <c r="F110" s="457"/>
      <c r="G110" s="207">
        <f>G106+G109</f>
        <v>318.46048235294109</v>
      </c>
      <c r="H110" s="1"/>
      <c r="I110" s="1"/>
      <c r="J110" s="1"/>
    </row>
    <row r="111" spans="2:10" ht="35.25" customHeight="1" thickBot="1" x14ac:dyDescent="0.25">
      <c r="B111" s="158"/>
      <c r="C111" s="158"/>
      <c r="D111" s="158"/>
      <c r="E111" s="158"/>
      <c r="F111" s="158"/>
      <c r="G111" s="159"/>
      <c r="H111" s="1"/>
      <c r="I111" s="1"/>
      <c r="J111" s="1"/>
    </row>
    <row r="112" spans="2:10" ht="15" customHeight="1" x14ac:dyDescent="0.2">
      <c r="B112" s="194">
        <v>80016</v>
      </c>
      <c r="C112" s="195" t="s">
        <v>128</v>
      </c>
      <c r="D112" s="196" t="s">
        <v>49</v>
      </c>
      <c r="E112" s="197"/>
      <c r="F112" s="197"/>
      <c r="G112" s="198">
        <f>G118+G122</f>
        <v>14.547557647058815</v>
      </c>
      <c r="H112" s="1"/>
      <c r="I112" s="1"/>
      <c r="J112" s="1"/>
    </row>
    <row r="113" spans="2:10" ht="26.25" customHeight="1" x14ac:dyDescent="0.2">
      <c r="B113" s="199" t="s">
        <v>95</v>
      </c>
      <c r="C113" s="458" t="s">
        <v>129</v>
      </c>
      <c r="D113" s="458"/>
      <c r="E113" s="458"/>
      <c r="F113" s="458"/>
      <c r="G113" s="459"/>
      <c r="H113" s="1"/>
      <c r="I113" s="1"/>
      <c r="J113" s="1"/>
    </row>
    <row r="114" spans="2:10" ht="15" customHeight="1" x14ac:dyDescent="0.2">
      <c r="B114" s="200"/>
      <c r="C114" s="184"/>
      <c r="D114" s="183"/>
      <c r="E114" s="183"/>
      <c r="F114" s="183"/>
      <c r="G114" s="201"/>
      <c r="H114" s="1"/>
      <c r="I114" s="1"/>
      <c r="J114" s="1"/>
    </row>
    <row r="115" spans="2:10" ht="15" customHeight="1" x14ac:dyDescent="0.2">
      <c r="B115" s="199" t="s">
        <v>86</v>
      </c>
      <c r="C115" s="185" t="s">
        <v>87</v>
      </c>
      <c r="D115" s="186" t="s">
        <v>88</v>
      </c>
      <c r="E115" s="186" t="s">
        <v>89</v>
      </c>
      <c r="F115" s="182" t="s">
        <v>90</v>
      </c>
      <c r="G115" s="202" t="s">
        <v>91</v>
      </c>
      <c r="H115" s="1"/>
      <c r="I115" s="1"/>
      <c r="J115" s="1"/>
    </row>
    <row r="116" spans="2:10" ht="15" customHeight="1" x14ac:dyDescent="0.2">
      <c r="B116" s="451" t="s">
        <v>96</v>
      </c>
      <c r="C116" s="452"/>
      <c r="D116" s="452"/>
      <c r="E116" s="452"/>
      <c r="F116" s="452"/>
      <c r="G116" s="453"/>
      <c r="H116" s="1"/>
      <c r="I116" s="1"/>
      <c r="J116" s="1"/>
    </row>
    <row r="117" spans="2:10" ht="15" customHeight="1" x14ac:dyDescent="0.2">
      <c r="B117" s="200">
        <v>80014</v>
      </c>
      <c r="C117" s="184" t="s">
        <v>130</v>
      </c>
      <c r="D117" s="183" t="s">
        <v>50</v>
      </c>
      <c r="E117" s="187">
        <v>0.01</v>
      </c>
      <c r="F117" s="188">
        <f>G125</f>
        <v>266.0498823529411</v>
      </c>
      <c r="G117" s="203">
        <f t="shared" ref="G117" si="1">E117*F117</f>
        <v>2.6604988235294109</v>
      </c>
      <c r="H117" s="1"/>
      <c r="I117" s="1"/>
      <c r="J117" s="1"/>
    </row>
    <row r="118" spans="2:10" ht="15" customHeight="1" x14ac:dyDescent="0.2">
      <c r="B118" s="451" t="s">
        <v>97</v>
      </c>
      <c r="C118" s="452"/>
      <c r="D118" s="452"/>
      <c r="E118" s="452"/>
      <c r="F118" s="452"/>
      <c r="G118" s="204">
        <f>SUM(G117)</f>
        <v>2.6604988235294109</v>
      </c>
      <c r="H118" s="1"/>
      <c r="I118" s="1"/>
      <c r="J118" s="1"/>
    </row>
    <row r="119" spans="2:10" ht="15" customHeight="1" x14ac:dyDescent="0.2">
      <c r="B119" s="451" t="s">
        <v>98</v>
      </c>
      <c r="C119" s="452"/>
      <c r="D119" s="452"/>
      <c r="E119" s="452"/>
      <c r="F119" s="452"/>
      <c r="G119" s="453"/>
      <c r="H119" s="1"/>
      <c r="I119" s="1"/>
      <c r="J119" s="1"/>
    </row>
    <row r="120" spans="2:10" ht="15" customHeight="1" x14ac:dyDescent="0.2">
      <c r="B120" s="200">
        <v>88309</v>
      </c>
      <c r="C120" s="184" t="s">
        <v>106</v>
      </c>
      <c r="D120" s="183" t="s">
        <v>100</v>
      </c>
      <c r="E120" s="187">
        <v>0.35294117647058804</v>
      </c>
      <c r="F120" s="190">
        <f>F95</f>
        <v>18.649999999999999</v>
      </c>
      <c r="G120" s="203">
        <f t="shared" ref="G120:G121" si="2">E120*F120</f>
        <v>6.5823529411764667</v>
      </c>
      <c r="H120" s="1"/>
      <c r="I120" s="1"/>
      <c r="J120" s="1"/>
    </row>
    <row r="121" spans="2:10" ht="15" customHeight="1" x14ac:dyDescent="0.2">
      <c r="B121" s="200">
        <v>88316</v>
      </c>
      <c r="C121" s="184" t="s">
        <v>99</v>
      </c>
      <c r="D121" s="183" t="s">
        <v>100</v>
      </c>
      <c r="E121" s="187">
        <v>0.35294117647058804</v>
      </c>
      <c r="F121" s="190">
        <f>F108</f>
        <v>15.03</v>
      </c>
      <c r="G121" s="203">
        <f t="shared" si="2"/>
        <v>5.3047058823529376</v>
      </c>
      <c r="H121" s="1"/>
      <c r="I121" s="1"/>
      <c r="J121" s="1"/>
    </row>
    <row r="122" spans="2:10" ht="15" customHeight="1" x14ac:dyDescent="0.2">
      <c r="B122" s="451" t="s">
        <v>101</v>
      </c>
      <c r="C122" s="452"/>
      <c r="D122" s="452"/>
      <c r="E122" s="452"/>
      <c r="F122" s="452"/>
      <c r="G122" s="204">
        <f>SUM(G120:G121)</f>
        <v>11.887058823529404</v>
      </c>
      <c r="H122" s="1"/>
      <c r="I122" s="1"/>
      <c r="J122" s="1"/>
    </row>
    <row r="123" spans="2:10" ht="15" customHeight="1" x14ac:dyDescent="0.2">
      <c r="B123" s="451" t="s">
        <v>102</v>
      </c>
      <c r="C123" s="452"/>
      <c r="D123" s="452"/>
      <c r="E123" s="452"/>
      <c r="F123" s="452"/>
      <c r="G123" s="204">
        <f>G118+G122</f>
        <v>14.547557647058815</v>
      </c>
      <c r="H123" s="1"/>
      <c r="I123" s="1"/>
      <c r="J123" s="1"/>
    </row>
    <row r="124" spans="2:10" ht="15" customHeight="1" x14ac:dyDescent="0.2">
      <c r="B124" s="213"/>
      <c r="C124" s="209"/>
      <c r="D124" s="208"/>
      <c r="E124" s="210"/>
      <c r="F124" s="210"/>
      <c r="G124" s="214"/>
      <c r="H124" s="1"/>
      <c r="I124" s="1"/>
      <c r="J124" s="1"/>
    </row>
    <row r="125" spans="2:10" ht="15" customHeight="1" x14ac:dyDescent="0.2">
      <c r="B125" s="215">
        <v>80014</v>
      </c>
      <c r="C125" s="211" t="s">
        <v>130</v>
      </c>
      <c r="D125" s="193" t="s">
        <v>50</v>
      </c>
      <c r="E125" s="193">
        <v>0</v>
      </c>
      <c r="F125" s="193"/>
      <c r="G125" s="216">
        <f>G133+G136</f>
        <v>266.0498823529411</v>
      </c>
      <c r="H125" s="1"/>
      <c r="I125" s="1"/>
      <c r="J125" s="1"/>
    </row>
    <row r="126" spans="2:10" ht="15" customHeight="1" x14ac:dyDescent="0.2">
      <c r="B126" s="199" t="s">
        <v>95</v>
      </c>
      <c r="C126" s="454" t="s">
        <v>131</v>
      </c>
      <c r="D126" s="454"/>
      <c r="E126" s="454"/>
      <c r="F126" s="454"/>
      <c r="G126" s="455"/>
      <c r="H126" s="1"/>
      <c r="I126" s="1"/>
      <c r="J126" s="1"/>
    </row>
    <row r="127" spans="2:10" s="130" customFormat="1" ht="12.75" x14ac:dyDescent="0.2">
      <c r="B127" s="200"/>
      <c r="C127" s="184"/>
      <c r="D127" s="183"/>
      <c r="E127" s="183"/>
      <c r="F127" s="183"/>
      <c r="G127" s="201"/>
    </row>
    <row r="128" spans="2:10" s="130" customFormat="1" ht="12.75" x14ac:dyDescent="0.2">
      <c r="B128" s="199" t="s">
        <v>86</v>
      </c>
      <c r="C128" s="185" t="s">
        <v>87</v>
      </c>
      <c r="D128" s="186" t="s">
        <v>88</v>
      </c>
      <c r="E128" s="186" t="s">
        <v>89</v>
      </c>
      <c r="F128" s="182" t="s">
        <v>90</v>
      </c>
      <c r="G128" s="202" t="s">
        <v>91</v>
      </c>
    </row>
    <row r="129" spans="2:7" s="130" customFormat="1" ht="12.75" x14ac:dyDescent="0.2">
      <c r="B129" s="451" t="s">
        <v>96</v>
      </c>
      <c r="C129" s="452"/>
      <c r="D129" s="452"/>
      <c r="E129" s="452"/>
      <c r="F129" s="452"/>
      <c r="G129" s="453"/>
    </row>
    <row r="130" spans="2:7" s="130" customFormat="1" ht="12.75" x14ac:dyDescent="0.2">
      <c r="B130" s="200">
        <v>1379</v>
      </c>
      <c r="C130" s="184" t="s">
        <v>107</v>
      </c>
      <c r="D130" s="183" t="s">
        <v>108</v>
      </c>
      <c r="E130" s="212">
        <v>133</v>
      </c>
      <c r="F130" s="190">
        <v>0.47</v>
      </c>
      <c r="G130" s="203">
        <f t="shared" ref="G130:G132" si="3">E130*F130</f>
        <v>62.51</v>
      </c>
    </row>
    <row r="131" spans="2:7" s="130" customFormat="1" ht="12.75" x14ac:dyDescent="0.2">
      <c r="B131" s="200">
        <v>1106</v>
      </c>
      <c r="C131" s="184" t="s">
        <v>117</v>
      </c>
      <c r="D131" s="183" t="s">
        <v>108</v>
      </c>
      <c r="E131" s="212">
        <v>133</v>
      </c>
      <c r="F131" s="190">
        <v>0.75</v>
      </c>
      <c r="G131" s="203">
        <f t="shared" si="3"/>
        <v>99.75</v>
      </c>
    </row>
    <row r="132" spans="2:7" s="130" customFormat="1" ht="12.75" x14ac:dyDescent="0.2">
      <c r="B132" s="200">
        <v>370</v>
      </c>
      <c r="C132" s="184" t="s">
        <v>109</v>
      </c>
      <c r="D132" s="183" t="s">
        <v>110</v>
      </c>
      <c r="E132" s="187">
        <v>1.216</v>
      </c>
      <c r="F132" s="190">
        <v>49</v>
      </c>
      <c r="G132" s="203">
        <f t="shared" si="3"/>
        <v>59.583999999999996</v>
      </c>
    </row>
    <row r="133" spans="2:7" s="130" customFormat="1" ht="12.75" x14ac:dyDescent="0.2">
      <c r="B133" s="451" t="s">
        <v>97</v>
      </c>
      <c r="C133" s="452"/>
      <c r="D133" s="452"/>
      <c r="E133" s="452"/>
      <c r="F133" s="452"/>
      <c r="G133" s="204">
        <f>SUM(G130:G132)</f>
        <v>221.84399999999999</v>
      </c>
    </row>
    <row r="134" spans="2:7" s="130" customFormat="1" ht="12.75" x14ac:dyDescent="0.2">
      <c r="B134" s="451" t="s">
        <v>98</v>
      </c>
      <c r="C134" s="452"/>
      <c r="D134" s="452"/>
      <c r="E134" s="452"/>
      <c r="F134" s="452"/>
      <c r="G134" s="453"/>
    </row>
    <row r="135" spans="2:7" ht="12.75" x14ac:dyDescent="0.2">
      <c r="B135" s="200">
        <v>88316</v>
      </c>
      <c r="C135" s="184" t="s">
        <v>99</v>
      </c>
      <c r="D135" s="183" t="s">
        <v>100</v>
      </c>
      <c r="E135" s="187">
        <v>2.9411764705882302</v>
      </c>
      <c r="F135" s="190">
        <f>F121</f>
        <v>15.03</v>
      </c>
      <c r="G135" s="203">
        <f t="shared" ref="G135" si="4">E135*F135</f>
        <v>44.205882352941096</v>
      </c>
    </row>
    <row r="136" spans="2:7" ht="12.75" x14ac:dyDescent="0.2">
      <c r="B136" s="451" t="s">
        <v>101</v>
      </c>
      <c r="C136" s="452"/>
      <c r="D136" s="452"/>
      <c r="E136" s="452"/>
      <c r="F136" s="452"/>
      <c r="G136" s="204">
        <f>SUM(G135)</f>
        <v>44.205882352941096</v>
      </c>
    </row>
    <row r="137" spans="2:7" ht="13.5" thickBot="1" x14ac:dyDescent="0.25">
      <c r="B137" s="456" t="s">
        <v>102</v>
      </c>
      <c r="C137" s="457"/>
      <c r="D137" s="457"/>
      <c r="E137" s="457"/>
      <c r="F137" s="457"/>
      <c r="G137" s="207">
        <f>G133+G136</f>
        <v>266.0498823529411</v>
      </c>
    </row>
    <row r="138" spans="2:7" ht="30.75" customHeight="1" x14ac:dyDescent="0.2">
      <c r="B138" s="158"/>
      <c r="C138" s="158"/>
      <c r="D138" s="158"/>
      <c r="E138" s="158"/>
      <c r="F138" s="158"/>
      <c r="G138" s="159"/>
    </row>
    <row r="139" spans="2:7" ht="12.75" x14ac:dyDescent="0.2">
      <c r="B139" s="165">
        <v>80017</v>
      </c>
      <c r="C139" s="166" t="s">
        <v>122</v>
      </c>
      <c r="D139" s="167" t="s">
        <v>49</v>
      </c>
      <c r="E139" s="168"/>
      <c r="F139" s="168"/>
      <c r="G139" s="169">
        <f>G150</f>
        <v>17.437675611764718</v>
      </c>
    </row>
    <row r="140" spans="2:7" ht="12.75" x14ac:dyDescent="0.2">
      <c r="B140" s="140" t="s">
        <v>95</v>
      </c>
      <c r="C140" s="448" t="s">
        <v>123</v>
      </c>
      <c r="D140" s="449"/>
      <c r="E140" s="449"/>
      <c r="F140" s="449"/>
      <c r="G140" s="450"/>
    </row>
    <row r="141" spans="2:7" ht="12.75" x14ac:dyDescent="0.2">
      <c r="B141" s="141"/>
      <c r="C141" s="142"/>
      <c r="D141" s="143"/>
      <c r="E141" s="143"/>
      <c r="F141" s="143"/>
      <c r="G141" s="144"/>
    </row>
    <row r="142" spans="2:7" ht="12.75" x14ac:dyDescent="0.2">
      <c r="B142" s="140" t="s">
        <v>86</v>
      </c>
      <c r="C142" s="145" t="s">
        <v>87</v>
      </c>
      <c r="D142" s="146" t="s">
        <v>88</v>
      </c>
      <c r="E142" s="146" t="s">
        <v>89</v>
      </c>
      <c r="F142" s="147" t="s">
        <v>90</v>
      </c>
      <c r="G142" s="148" t="s">
        <v>91</v>
      </c>
    </row>
    <row r="143" spans="2:7" ht="12.75" x14ac:dyDescent="0.2">
      <c r="B143" s="438" t="s">
        <v>96</v>
      </c>
      <c r="C143" s="439"/>
      <c r="D143" s="439"/>
      <c r="E143" s="439"/>
      <c r="F143" s="439"/>
      <c r="G143" s="440"/>
    </row>
    <row r="144" spans="2:7" ht="12.75" x14ac:dyDescent="0.2">
      <c r="B144" s="149">
        <v>80015</v>
      </c>
      <c r="C144" s="150" t="s">
        <v>124</v>
      </c>
      <c r="D144" s="151" t="s">
        <v>50</v>
      </c>
      <c r="E144" s="176">
        <v>3.0000000000000001E-3</v>
      </c>
      <c r="F144" s="217">
        <f>G152</f>
        <v>529.42128235294103</v>
      </c>
      <c r="G144" s="154">
        <f>E144*F144</f>
        <v>1.5882638470588231</v>
      </c>
    </row>
    <row r="145" spans="2:7" ht="12.75" x14ac:dyDescent="0.2">
      <c r="B145" s="441" t="s">
        <v>97</v>
      </c>
      <c r="C145" s="442"/>
      <c r="D145" s="442"/>
      <c r="E145" s="442"/>
      <c r="F145" s="442"/>
      <c r="G145" s="155">
        <f>SUM(G144)</f>
        <v>1.5882638470588231</v>
      </c>
    </row>
    <row r="146" spans="2:7" ht="12.75" x14ac:dyDescent="0.2">
      <c r="B146" s="438" t="s">
        <v>98</v>
      </c>
      <c r="C146" s="439"/>
      <c r="D146" s="439"/>
      <c r="E146" s="439"/>
      <c r="F146" s="439"/>
      <c r="G146" s="440"/>
    </row>
    <row r="147" spans="2:7" ht="12.75" x14ac:dyDescent="0.2">
      <c r="B147" s="149">
        <v>88309</v>
      </c>
      <c r="C147" s="150" t="s">
        <v>106</v>
      </c>
      <c r="D147" s="151" t="s">
        <v>100</v>
      </c>
      <c r="E147" s="152">
        <v>0.47058823529411803</v>
      </c>
      <c r="F147" s="153">
        <f>F120</f>
        <v>18.649999999999999</v>
      </c>
      <c r="G147" s="154">
        <f>E147*F147</f>
        <v>8.7764705882353002</v>
      </c>
    </row>
    <row r="148" spans="2:7" ht="12.75" x14ac:dyDescent="0.2">
      <c r="B148" s="149">
        <v>88316</v>
      </c>
      <c r="C148" s="150" t="s">
        <v>99</v>
      </c>
      <c r="D148" s="151" t="s">
        <v>100</v>
      </c>
      <c r="E148" s="152">
        <v>0.47058823529411803</v>
      </c>
      <c r="F148" s="153">
        <f>F135</f>
        <v>15.03</v>
      </c>
      <c r="G148" s="154">
        <f>E148*F148</f>
        <v>7.0729411764705938</v>
      </c>
    </row>
    <row r="149" spans="2:7" ht="12.75" x14ac:dyDescent="0.2">
      <c r="B149" s="441" t="s">
        <v>101</v>
      </c>
      <c r="C149" s="442"/>
      <c r="D149" s="442"/>
      <c r="E149" s="442"/>
      <c r="F149" s="442"/>
      <c r="G149" s="155">
        <f>SUM(G147:G148)</f>
        <v>15.849411764705895</v>
      </c>
    </row>
    <row r="150" spans="2:7" ht="12.75" x14ac:dyDescent="0.2">
      <c r="B150" s="443" t="s">
        <v>102</v>
      </c>
      <c r="C150" s="444"/>
      <c r="D150" s="444"/>
      <c r="E150" s="444"/>
      <c r="F150" s="444"/>
      <c r="G150" s="157">
        <f>G145+G149</f>
        <v>17.437675611764718</v>
      </c>
    </row>
    <row r="151" spans="2:7" ht="12.75" x14ac:dyDescent="0.2">
      <c r="B151" s="445"/>
      <c r="C151" s="446"/>
      <c r="D151" s="446"/>
      <c r="E151" s="446"/>
      <c r="F151" s="446"/>
      <c r="G151" s="447"/>
    </row>
    <row r="152" spans="2:7" ht="12.75" x14ac:dyDescent="0.2">
      <c r="B152" s="177">
        <v>80015</v>
      </c>
      <c r="C152" s="178" t="s">
        <v>124</v>
      </c>
      <c r="D152" s="179" t="s">
        <v>50</v>
      </c>
      <c r="E152" s="180"/>
      <c r="F152" s="180"/>
      <c r="G152" s="181">
        <f>G164</f>
        <v>529.42128235294103</v>
      </c>
    </row>
    <row r="153" spans="2:7" ht="12.75" x14ac:dyDescent="0.2">
      <c r="B153" s="140" t="s">
        <v>95</v>
      </c>
      <c r="C153" s="448" t="s">
        <v>125</v>
      </c>
      <c r="D153" s="449"/>
      <c r="E153" s="449"/>
      <c r="F153" s="449"/>
      <c r="G153" s="450"/>
    </row>
    <row r="154" spans="2:7" ht="12.75" x14ac:dyDescent="0.2">
      <c r="B154" s="141"/>
      <c r="C154" s="142"/>
      <c r="D154" s="143"/>
      <c r="E154" s="143"/>
      <c r="F154" s="143"/>
      <c r="G154" s="144"/>
    </row>
    <row r="155" spans="2:7" ht="12.75" x14ac:dyDescent="0.2">
      <c r="B155" s="140" t="s">
        <v>86</v>
      </c>
      <c r="C155" s="145" t="s">
        <v>87</v>
      </c>
      <c r="D155" s="146" t="s">
        <v>88</v>
      </c>
      <c r="E155" s="146" t="s">
        <v>89</v>
      </c>
      <c r="F155" s="147" t="s">
        <v>90</v>
      </c>
      <c r="G155" s="148" t="s">
        <v>91</v>
      </c>
    </row>
    <row r="156" spans="2:7" ht="12.75" x14ac:dyDescent="0.2">
      <c r="B156" s="438" t="s">
        <v>96</v>
      </c>
      <c r="C156" s="439"/>
      <c r="D156" s="439"/>
      <c r="E156" s="439"/>
      <c r="F156" s="439"/>
      <c r="G156" s="440"/>
    </row>
    <row r="157" spans="2:7" ht="12.75" x14ac:dyDescent="0.2">
      <c r="B157" s="149">
        <v>1379</v>
      </c>
      <c r="C157" s="150" t="s">
        <v>107</v>
      </c>
      <c r="D157" s="151" t="s">
        <v>108</v>
      </c>
      <c r="E157" s="176">
        <v>753</v>
      </c>
      <c r="F157" s="153">
        <v>0.47</v>
      </c>
      <c r="G157" s="154">
        <f>E157*F157</f>
        <v>353.90999999999997</v>
      </c>
    </row>
    <row r="158" spans="2:7" ht="12.75" x14ac:dyDescent="0.2">
      <c r="B158" s="149">
        <v>370</v>
      </c>
      <c r="C158" s="150" t="s">
        <v>109</v>
      </c>
      <c r="D158" s="151" t="s">
        <v>110</v>
      </c>
      <c r="E158" s="176">
        <v>0.72460000000000002</v>
      </c>
      <c r="F158" s="153">
        <v>49</v>
      </c>
      <c r="G158" s="154">
        <f t="shared" ref="G158:G159" si="5">E158*F158</f>
        <v>35.505400000000002</v>
      </c>
    </row>
    <row r="159" spans="2:7" ht="25.5" x14ac:dyDescent="0.2">
      <c r="B159" s="218">
        <v>7325</v>
      </c>
      <c r="C159" s="219" t="s">
        <v>126</v>
      </c>
      <c r="D159" s="151" t="s">
        <v>108</v>
      </c>
      <c r="E159" s="176">
        <v>20</v>
      </c>
      <c r="F159" s="153">
        <v>4.79</v>
      </c>
      <c r="G159" s="154">
        <f t="shared" si="5"/>
        <v>95.8</v>
      </c>
    </row>
    <row r="160" spans="2:7" ht="12.75" x14ac:dyDescent="0.2">
      <c r="B160" s="441" t="s">
        <v>97</v>
      </c>
      <c r="C160" s="442"/>
      <c r="D160" s="442"/>
      <c r="E160" s="442"/>
      <c r="F160" s="442"/>
      <c r="G160" s="155">
        <f>SUM(G157:G159)</f>
        <v>485.21539999999999</v>
      </c>
    </row>
    <row r="161" spans="2:7" ht="12.75" x14ac:dyDescent="0.2">
      <c r="B161" s="438" t="s">
        <v>98</v>
      </c>
      <c r="C161" s="439"/>
      <c r="D161" s="439"/>
      <c r="E161" s="439"/>
      <c r="F161" s="439"/>
      <c r="G161" s="440"/>
    </row>
    <row r="162" spans="2:7" ht="12.75" x14ac:dyDescent="0.2">
      <c r="B162" s="149">
        <v>88316</v>
      </c>
      <c r="C162" s="150" t="s">
        <v>99</v>
      </c>
      <c r="D162" s="151" t="s">
        <v>100</v>
      </c>
      <c r="E162" s="152">
        <v>2.9411764705882302</v>
      </c>
      <c r="F162" s="153">
        <f>F148</f>
        <v>15.03</v>
      </c>
      <c r="G162" s="154">
        <f>E162*F162</f>
        <v>44.205882352941096</v>
      </c>
    </row>
    <row r="163" spans="2:7" ht="12.75" x14ac:dyDescent="0.2">
      <c r="B163" s="441" t="s">
        <v>101</v>
      </c>
      <c r="C163" s="442"/>
      <c r="D163" s="442"/>
      <c r="E163" s="442"/>
      <c r="F163" s="442"/>
      <c r="G163" s="155">
        <f>SUM(G162)</f>
        <v>44.205882352941096</v>
      </c>
    </row>
    <row r="164" spans="2:7" ht="13.5" thickBot="1" x14ac:dyDescent="0.25">
      <c r="B164" s="436" t="s">
        <v>102</v>
      </c>
      <c r="C164" s="437"/>
      <c r="D164" s="437"/>
      <c r="E164" s="437"/>
      <c r="F164" s="437"/>
      <c r="G164" s="156">
        <f>G160+G163</f>
        <v>529.42128235294103</v>
      </c>
    </row>
    <row r="165" spans="2:7" ht="12.75" x14ac:dyDescent="0.2">
      <c r="B165" s="158"/>
      <c r="C165" s="158"/>
      <c r="D165" s="158"/>
      <c r="E165" s="158"/>
      <c r="F165" s="158"/>
      <c r="G165" s="159"/>
    </row>
    <row r="166" spans="2:7" ht="12.75" x14ac:dyDescent="0.2">
      <c r="B166" s="158"/>
      <c r="C166" s="158"/>
      <c r="D166" s="158"/>
      <c r="E166" s="158"/>
      <c r="F166" s="158"/>
      <c r="G166" s="159"/>
    </row>
    <row r="167" spans="2:7" x14ac:dyDescent="0.2">
      <c r="B167" s="100"/>
      <c r="C167" s="100"/>
      <c r="D167" s="100"/>
      <c r="E167" s="100"/>
      <c r="F167" s="100"/>
      <c r="G167" s="100"/>
    </row>
    <row r="168" spans="2:7" x14ac:dyDescent="0.2">
      <c r="B168" s="100"/>
      <c r="C168" s="100"/>
      <c r="D168" s="100"/>
      <c r="E168" s="100"/>
      <c r="F168" s="100"/>
      <c r="G168" s="100"/>
    </row>
    <row r="169" spans="2:7" x14ac:dyDescent="0.25">
      <c r="B169" s="127"/>
      <c r="C169" s="128"/>
      <c r="D169" s="127"/>
      <c r="E169" s="129"/>
      <c r="F169" s="129"/>
      <c r="G169" s="129"/>
    </row>
    <row r="170" spans="2:7" x14ac:dyDescent="0.25">
      <c r="B170" s="127"/>
      <c r="C170" s="128"/>
      <c r="D170" s="127"/>
      <c r="E170" s="129"/>
      <c r="F170" s="129"/>
      <c r="G170" s="129"/>
    </row>
    <row r="171" spans="2:7" x14ac:dyDescent="0.25">
      <c r="B171" s="127"/>
      <c r="C171" s="128"/>
      <c r="D171" s="127"/>
      <c r="E171" s="129"/>
      <c r="F171" s="129"/>
      <c r="G171" s="129"/>
    </row>
    <row r="172" spans="2:7" x14ac:dyDescent="0.25">
      <c r="B172" s="127"/>
      <c r="C172" s="128"/>
      <c r="D172" s="127"/>
      <c r="E172" s="129"/>
      <c r="F172" s="129"/>
      <c r="G172" s="129"/>
    </row>
    <row r="173" spans="2:7" x14ac:dyDescent="0.25">
      <c r="B173" s="127"/>
      <c r="C173" s="128"/>
      <c r="D173" s="127"/>
      <c r="E173" s="129"/>
      <c r="F173" s="129"/>
      <c r="G173" s="129"/>
    </row>
    <row r="174" spans="2:7" x14ac:dyDescent="0.25">
      <c r="B174" s="127"/>
      <c r="C174" s="128"/>
      <c r="D174" s="127"/>
      <c r="E174" s="129"/>
      <c r="F174" s="129"/>
      <c r="G174" s="129"/>
    </row>
    <row r="175" spans="2:7" x14ac:dyDescent="0.25">
      <c r="B175" s="127"/>
      <c r="C175" s="128"/>
      <c r="D175" s="127"/>
      <c r="E175" s="129"/>
      <c r="F175" s="129"/>
      <c r="G175" s="129"/>
    </row>
    <row r="176" spans="2:7" x14ac:dyDescent="0.25">
      <c r="B176" s="127"/>
      <c r="C176" s="128"/>
      <c r="D176" s="127"/>
      <c r="E176" s="129"/>
      <c r="F176" s="129"/>
      <c r="G176" s="129"/>
    </row>
  </sheetData>
  <mergeCells count="78">
    <mergeCell ref="B26:G26"/>
    <mergeCell ref="B1:H1"/>
    <mergeCell ref="B6:H6"/>
    <mergeCell ref="B8:G8"/>
    <mergeCell ref="C11:G11"/>
    <mergeCell ref="B14:G14"/>
    <mergeCell ref="B15:F15"/>
    <mergeCell ref="C4:G4"/>
    <mergeCell ref="B16:G16"/>
    <mergeCell ref="B18:F18"/>
    <mergeCell ref="B19:F19"/>
    <mergeCell ref="B20:G20"/>
    <mergeCell ref="C23:G23"/>
    <mergeCell ref="B137:F137"/>
    <mergeCell ref="C140:G140"/>
    <mergeCell ref="B123:F123"/>
    <mergeCell ref="B129:G129"/>
    <mergeCell ref="B27:F27"/>
    <mergeCell ref="B28:G28"/>
    <mergeCell ref="B31:F31"/>
    <mergeCell ref="B32:F32"/>
    <mergeCell ref="B33:G33"/>
    <mergeCell ref="B42:F42"/>
    <mergeCell ref="C60:G60"/>
    <mergeCell ref="B63:G63"/>
    <mergeCell ref="B66:F66"/>
    <mergeCell ref="C45:G45"/>
    <mergeCell ref="B48:G48"/>
    <mergeCell ref="B52:F52"/>
    <mergeCell ref="B77:G77"/>
    <mergeCell ref="C36:G36"/>
    <mergeCell ref="B39:G39"/>
    <mergeCell ref="B41:F41"/>
    <mergeCell ref="B134:G134"/>
    <mergeCell ref="B53:G53"/>
    <mergeCell ref="B56:F56"/>
    <mergeCell ref="B57:F57"/>
    <mergeCell ref="B67:G67"/>
    <mergeCell ref="B70:F70"/>
    <mergeCell ref="B71:F71"/>
    <mergeCell ref="B72:G72"/>
    <mergeCell ref="C74:G74"/>
    <mergeCell ref="B103:G103"/>
    <mergeCell ref="B81:F81"/>
    <mergeCell ref="B82:G82"/>
    <mergeCell ref="B84:F84"/>
    <mergeCell ref="B85:F85"/>
    <mergeCell ref="C88:G88"/>
    <mergeCell ref="B91:G91"/>
    <mergeCell ref="B93:F93"/>
    <mergeCell ref="B94:G94"/>
    <mergeCell ref="B97:F97"/>
    <mergeCell ref="B98:F98"/>
    <mergeCell ref="C100:G100"/>
    <mergeCell ref="B136:F136"/>
    <mergeCell ref="B106:F106"/>
    <mergeCell ref="B107:G107"/>
    <mergeCell ref="B109:F109"/>
    <mergeCell ref="B110:F110"/>
    <mergeCell ref="C113:G113"/>
    <mergeCell ref="B116:G116"/>
    <mergeCell ref="B118:F118"/>
    <mergeCell ref="B119:G119"/>
    <mergeCell ref="B122:F122"/>
    <mergeCell ref="C126:G126"/>
    <mergeCell ref="B133:F133"/>
    <mergeCell ref="B164:F164"/>
    <mergeCell ref="B143:G143"/>
    <mergeCell ref="B145:F145"/>
    <mergeCell ref="B146:G146"/>
    <mergeCell ref="B149:F149"/>
    <mergeCell ref="B150:F150"/>
    <mergeCell ref="B151:G151"/>
    <mergeCell ref="C153:G153"/>
    <mergeCell ref="B156:G156"/>
    <mergeCell ref="B160:F160"/>
    <mergeCell ref="B161:G161"/>
    <mergeCell ref="B163:F163"/>
  </mergeCells>
  <pageMargins left="0.51181102362204722" right="0.51181102362204722" top="0.78740157480314965" bottom="0.78740157480314965" header="0.31496062992125984" footer="0.31496062992125984"/>
  <pageSetup paperSize="9" scale="7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83"/>
  <sheetViews>
    <sheetView topLeftCell="A4" zoomScaleNormal="100" workbookViewId="0">
      <selection activeCell="L5" sqref="L5"/>
    </sheetView>
  </sheetViews>
  <sheetFormatPr defaultRowHeight="12.75" x14ac:dyDescent="0.2"/>
  <cols>
    <col min="1" max="1" width="11" style="5" customWidth="1"/>
    <col min="2" max="2" width="14" style="5" customWidth="1"/>
    <col min="3" max="3" width="60.140625" style="6" customWidth="1"/>
    <col min="4" max="4" width="6.7109375" style="6" customWidth="1"/>
    <col min="5" max="5" width="9.5703125" style="7" customWidth="1"/>
    <col min="6" max="7" width="9" style="8" customWidth="1"/>
    <col min="8" max="8" width="9.85546875" style="8" customWidth="1"/>
    <col min="9" max="9" width="12.5703125" style="6" customWidth="1"/>
    <col min="10" max="10" width="9.140625" style="6"/>
    <col min="11" max="11" width="9.140625" style="224"/>
    <col min="12" max="12" width="9" style="225" customWidth="1"/>
    <col min="13" max="48" width="9.140625" style="224"/>
    <col min="49" max="16384" width="9.140625" style="6"/>
  </cols>
  <sheetData>
    <row r="1" spans="1:48" ht="15.75" thickBot="1" x14ac:dyDescent="0.25">
      <c r="A1" s="51"/>
      <c r="B1" s="52" t="s">
        <v>63</v>
      </c>
      <c r="C1" s="52"/>
      <c r="D1" s="52"/>
      <c r="E1" s="52"/>
      <c r="F1" s="52"/>
      <c r="G1" s="52"/>
      <c r="H1" s="52"/>
      <c r="I1" s="52"/>
    </row>
    <row r="2" spans="1:48" ht="24.75" customHeight="1" x14ac:dyDescent="0.2">
      <c r="A2" s="511"/>
      <c r="B2" s="511"/>
      <c r="C2" s="511"/>
      <c r="D2" s="511"/>
      <c r="E2" s="511"/>
      <c r="F2" s="511"/>
      <c r="G2" s="511"/>
      <c r="H2" s="511"/>
      <c r="I2" s="511"/>
    </row>
    <row r="5" spans="1:48" s="9" customFormat="1" x14ac:dyDescent="0.2">
      <c r="A5" s="513" t="s">
        <v>60</v>
      </c>
      <c r="B5" s="513"/>
      <c r="C5" s="513"/>
      <c r="D5" s="513"/>
      <c r="E5" s="513"/>
      <c r="F5" s="513"/>
      <c r="G5" s="513"/>
      <c r="H5" s="513"/>
      <c r="I5" s="513"/>
      <c r="K5" s="226"/>
      <c r="L5" s="227"/>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row>
    <row r="6" spans="1:48" s="9" customFormat="1" x14ac:dyDescent="0.2">
      <c r="A6" s="10"/>
      <c r="B6" s="10"/>
      <c r="C6" s="11"/>
      <c r="D6" s="12"/>
      <c r="E6" s="13"/>
      <c r="F6" s="14"/>
      <c r="G6" s="14"/>
      <c r="H6" s="14"/>
      <c r="I6" s="13"/>
      <c r="K6" s="226"/>
      <c r="L6" s="227"/>
      <c r="M6" s="227"/>
      <c r="N6" s="227"/>
      <c r="O6" s="227"/>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row>
    <row r="7" spans="1:48" s="9" customFormat="1" x14ac:dyDescent="0.2">
      <c r="A7" s="15" t="s">
        <v>78</v>
      </c>
      <c r="B7" s="15"/>
      <c r="C7" s="231" t="str">
        <f>'COMPOSIÇOES - PREENCHER'!C7</f>
        <v>JAPORÃ</v>
      </c>
      <c r="D7" s="12"/>
      <c r="E7" s="514" t="s">
        <v>0</v>
      </c>
      <c r="F7" s="514"/>
      <c r="G7" s="367"/>
      <c r="H7" s="367"/>
      <c r="I7" s="231" t="str">
        <f>'COMPOSIÇOES - PREENCHER'!E7</f>
        <v>MS</v>
      </c>
      <c r="K7" s="226"/>
      <c r="L7" s="227"/>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row>
    <row r="8" spans="1:48" s="9" customFormat="1" x14ac:dyDescent="0.2">
      <c r="A8" s="10"/>
      <c r="B8" s="10"/>
      <c r="C8" s="11"/>
      <c r="D8" s="12"/>
      <c r="E8" s="13"/>
      <c r="F8" s="14"/>
      <c r="G8" s="14"/>
      <c r="H8" s="14"/>
      <c r="I8" s="13"/>
      <c r="K8" s="226"/>
      <c r="L8" s="227"/>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row>
    <row r="9" spans="1:48" s="9" customFormat="1" ht="14.85" customHeight="1" x14ac:dyDescent="0.2">
      <c r="A9" s="15" t="s">
        <v>1</v>
      </c>
      <c r="B9" s="15"/>
      <c r="C9" s="515" t="s">
        <v>61</v>
      </c>
      <c r="D9" s="515"/>
      <c r="E9" s="515"/>
      <c r="F9" s="515"/>
      <c r="G9" s="515"/>
      <c r="H9" s="515"/>
      <c r="I9" s="515"/>
      <c r="K9" s="226"/>
      <c r="L9" s="227"/>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row>
    <row r="10" spans="1:48" s="9" customFormat="1" x14ac:dyDescent="0.2">
      <c r="A10" s="10"/>
      <c r="B10" s="10"/>
      <c r="C10" s="11"/>
      <c r="D10" s="12"/>
      <c r="E10" s="13"/>
      <c r="F10" s="14"/>
      <c r="G10" s="14"/>
      <c r="H10" s="14"/>
      <c r="I10" s="13"/>
      <c r="K10" s="226"/>
      <c r="L10" s="227"/>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row>
    <row r="11" spans="1:48" s="9" customFormat="1" x14ac:dyDescent="0.2">
      <c r="A11" s="15" t="s">
        <v>2</v>
      </c>
      <c r="B11" s="15"/>
      <c r="C11" s="401">
        <v>43635</v>
      </c>
      <c r="D11" s="514" t="s">
        <v>5</v>
      </c>
      <c r="E11" s="514"/>
      <c r="F11" s="514"/>
      <c r="G11" s="367"/>
      <c r="H11" s="367"/>
      <c r="I11" s="16">
        <f>'Encargos Sociais - PREENCHER'!C50</f>
        <v>1.2667731000000002</v>
      </c>
      <c r="K11" s="226"/>
      <c r="L11" s="227"/>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row>
    <row r="12" spans="1:48" s="9" customFormat="1" x14ac:dyDescent="0.2">
      <c r="A12" s="10" t="s">
        <v>228</v>
      </c>
      <c r="B12" s="10"/>
      <c r="C12" s="402">
        <v>43601</v>
      </c>
      <c r="D12" s="12"/>
      <c r="E12" s="13"/>
      <c r="F12" s="17" t="s">
        <v>6</v>
      </c>
      <c r="G12" s="17"/>
      <c r="H12" s="17"/>
      <c r="I12" s="403">
        <v>0.25</v>
      </c>
      <c r="K12" s="226"/>
      <c r="L12" s="227"/>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row>
    <row r="13" spans="1:48" s="9" customFormat="1" x14ac:dyDescent="0.2">
      <c r="A13" s="10"/>
      <c r="B13" s="10"/>
      <c r="C13" s="11"/>
      <c r="D13" s="12"/>
      <c r="E13" s="520" t="s">
        <v>62</v>
      </c>
      <c r="F13" s="520"/>
      <c r="G13" s="368"/>
      <c r="H13" s="368"/>
      <c r="I13" s="404">
        <v>32</v>
      </c>
      <c r="K13" s="226"/>
      <c r="L13" s="227"/>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row>
    <row r="14" spans="1:48" s="9" customFormat="1" x14ac:dyDescent="0.2">
      <c r="A14" s="10"/>
      <c r="B14" s="10"/>
      <c r="C14" s="11"/>
      <c r="D14" s="12"/>
      <c r="E14" s="13"/>
      <c r="F14" s="14"/>
      <c r="G14" s="14"/>
      <c r="H14" s="14"/>
      <c r="I14" s="13"/>
      <c r="K14" s="226"/>
      <c r="L14" s="227"/>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row>
    <row r="15" spans="1:48" s="9" customFormat="1" x14ac:dyDescent="0.2">
      <c r="A15" s="509" t="s">
        <v>3</v>
      </c>
      <c r="B15" s="43"/>
      <c r="C15" s="516" t="s">
        <v>4</v>
      </c>
      <c r="D15" s="516" t="s">
        <v>7</v>
      </c>
      <c r="E15" s="517" t="s">
        <v>8</v>
      </c>
      <c r="F15" s="518" t="s">
        <v>9</v>
      </c>
      <c r="G15" s="518"/>
      <c r="H15" s="518"/>
      <c r="I15" s="518"/>
      <c r="J15" s="519"/>
      <c r="K15" s="512">
        <v>1.25</v>
      </c>
      <c r="L15" s="227"/>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row>
    <row r="16" spans="1:48" s="9" customFormat="1" ht="38.25" x14ac:dyDescent="0.2">
      <c r="A16" s="510"/>
      <c r="B16" s="44" t="s">
        <v>79</v>
      </c>
      <c r="C16" s="516"/>
      <c r="D16" s="516"/>
      <c r="E16" s="517"/>
      <c r="F16" s="371" t="s">
        <v>203</v>
      </c>
      <c r="G16" s="371" t="s">
        <v>204</v>
      </c>
      <c r="H16" s="371" t="s">
        <v>205</v>
      </c>
      <c r="I16" s="371" t="s">
        <v>206</v>
      </c>
      <c r="J16" s="519"/>
      <c r="K16" s="512"/>
      <c r="L16" s="227"/>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row>
    <row r="17" spans="1:48" s="9" customFormat="1" x14ac:dyDescent="0.2">
      <c r="A17" s="18" t="s">
        <v>10</v>
      </c>
      <c r="B17" s="19"/>
      <c r="C17" s="20" t="s">
        <v>58</v>
      </c>
      <c r="D17" s="21"/>
      <c r="E17" s="22"/>
      <c r="F17" s="23"/>
      <c r="G17" s="23"/>
      <c r="H17" s="23"/>
      <c r="I17" s="24"/>
      <c r="K17" s="227"/>
      <c r="L17" s="227"/>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row>
    <row r="18" spans="1:48" s="9" customFormat="1" x14ac:dyDescent="0.2">
      <c r="A18" s="232" t="s">
        <v>11</v>
      </c>
      <c r="B18" s="233"/>
      <c r="C18" s="234" t="s">
        <v>51</v>
      </c>
      <c r="D18" s="235"/>
      <c r="E18" s="236"/>
      <c r="F18" s="237"/>
      <c r="G18" s="237"/>
      <c r="H18" s="237"/>
      <c r="I18" s="238"/>
      <c r="K18" s="227"/>
      <c r="L18" s="227"/>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row>
    <row r="19" spans="1:48" s="9" customFormat="1" ht="25.5" x14ac:dyDescent="0.2">
      <c r="A19" s="25" t="s">
        <v>64</v>
      </c>
      <c r="B19" s="45">
        <v>80000</v>
      </c>
      <c r="C19" s="46" t="s">
        <v>208</v>
      </c>
      <c r="D19" s="26" t="s">
        <v>49</v>
      </c>
      <c r="E19" s="68">
        <f>(1.85+0.75)*(1.57+0.75)</f>
        <v>6.0320000000000009</v>
      </c>
      <c r="F19" s="68">
        <f>'COMPOSIÇOES - PREENCHER'!G10</f>
        <v>4.5090000000000003</v>
      </c>
      <c r="G19" s="68">
        <f>F19*K15</f>
        <v>5.6362500000000004</v>
      </c>
      <c r="H19" s="379">
        <f>F19*E19</f>
        <v>27.198288000000005</v>
      </c>
      <c r="I19" s="59">
        <f>E19*G19</f>
        <v>33.99786000000001</v>
      </c>
      <c r="K19" s="227"/>
      <c r="L19" s="227"/>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row>
    <row r="20" spans="1:48" s="9" customFormat="1" x14ac:dyDescent="0.2">
      <c r="A20" s="30"/>
      <c r="B20" s="30"/>
      <c r="C20" s="31" t="s">
        <v>216</v>
      </c>
      <c r="D20" s="31"/>
      <c r="E20" s="31"/>
      <c r="F20" s="31"/>
      <c r="G20" s="367"/>
      <c r="H20" s="382">
        <f>SUM(H19)</f>
        <v>27.198288000000005</v>
      </c>
      <c r="I20" s="62">
        <f>SUM(I19:I19)</f>
        <v>33.99786000000001</v>
      </c>
      <c r="K20" s="227"/>
      <c r="L20" s="227"/>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row>
    <row r="21" spans="1:48" s="9" customFormat="1" x14ac:dyDescent="0.2">
      <c r="A21" s="25" t="s">
        <v>12</v>
      </c>
      <c r="B21" s="25"/>
      <c r="C21" s="32" t="s">
        <v>52</v>
      </c>
      <c r="D21" s="33"/>
      <c r="E21" s="34"/>
      <c r="F21" s="35"/>
      <c r="G21" s="35"/>
      <c r="H21" s="380"/>
      <c r="I21" s="381"/>
      <c r="K21" s="227"/>
      <c r="L21" s="227"/>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row>
    <row r="22" spans="1:48" s="9" customFormat="1" x14ac:dyDescent="0.2">
      <c r="A22" s="25" t="s">
        <v>65</v>
      </c>
      <c r="B22" s="25">
        <v>93358</v>
      </c>
      <c r="C22" s="53" t="s">
        <v>80</v>
      </c>
      <c r="D22" s="54" t="s">
        <v>50</v>
      </c>
      <c r="E22" s="27">
        <f>6*0.4</f>
        <v>2.4000000000000004</v>
      </c>
      <c r="F22" s="28">
        <v>59.45</v>
      </c>
      <c r="G22" s="28">
        <f>F22*K15</f>
        <v>74.3125</v>
      </c>
      <c r="H22" s="28">
        <f t="shared" ref="H22:H25" si="0">F22*E22</f>
        <v>142.68000000000004</v>
      </c>
      <c r="I22" s="390">
        <f t="shared" ref="I22:I25" si="1">E22*G22</f>
        <v>178.35000000000002</v>
      </c>
      <c r="K22" s="227"/>
      <c r="L22" s="227"/>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row>
    <row r="23" spans="1:48" s="9" customFormat="1" x14ac:dyDescent="0.2">
      <c r="A23" s="25" t="s">
        <v>66</v>
      </c>
      <c r="B23" s="45">
        <v>80038</v>
      </c>
      <c r="C23" s="46" t="s">
        <v>209</v>
      </c>
      <c r="D23" s="54" t="s">
        <v>49</v>
      </c>
      <c r="E23" s="27">
        <f>(1.57*0.42*3)+(0.25*0.42)+(0.34*0.42)</f>
        <v>2.226</v>
      </c>
      <c r="F23" s="68">
        <f>'COMPOSIÇOES - PREENCHER'!G22</f>
        <v>13.26176470588236</v>
      </c>
      <c r="G23" s="68">
        <f>F23*K15</f>
        <v>16.577205882352949</v>
      </c>
      <c r="H23" s="68">
        <f t="shared" si="0"/>
        <v>29.520688235294134</v>
      </c>
      <c r="I23" s="29">
        <f t="shared" si="1"/>
        <v>36.900860294117663</v>
      </c>
      <c r="K23" s="227"/>
      <c r="L23" s="227"/>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row>
    <row r="24" spans="1:48" s="9" customFormat="1" x14ac:dyDescent="0.2">
      <c r="A24" s="25" t="s">
        <v>67</v>
      </c>
      <c r="B24" s="45">
        <v>80003</v>
      </c>
      <c r="C24" s="36" t="s">
        <v>210</v>
      </c>
      <c r="D24" s="26" t="s">
        <v>50</v>
      </c>
      <c r="E24" s="27">
        <f>0.4*((0.25*0.6*2)+(0.34*0.6*2))</f>
        <v>0.28320000000000001</v>
      </c>
      <c r="F24" s="68">
        <f>'COMPOSIÇOES - PREENCHER'!G35</f>
        <v>3.9785294117647032</v>
      </c>
      <c r="G24" s="68">
        <f>F24*K15</f>
        <v>4.9731617647058792</v>
      </c>
      <c r="H24" s="68">
        <f t="shared" si="0"/>
        <v>1.126719529411764</v>
      </c>
      <c r="I24" s="29">
        <f t="shared" si="1"/>
        <v>1.408399411764705</v>
      </c>
      <c r="K24" s="227"/>
      <c r="L24" s="227"/>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row>
    <row r="25" spans="1:48" s="9" customFormat="1" x14ac:dyDescent="0.2">
      <c r="A25" s="25" t="s">
        <v>68</v>
      </c>
      <c r="B25" s="45">
        <v>80011</v>
      </c>
      <c r="C25" s="46" t="s">
        <v>211</v>
      </c>
      <c r="D25" s="54" t="s">
        <v>49</v>
      </c>
      <c r="E25" s="27">
        <f>(0.42*1.57*3)+(0.25*0.42)+(0.34*0.42)</f>
        <v>2.226</v>
      </c>
      <c r="F25" s="68">
        <f>'COMPOSIÇOES - PREENCHER'!G44</f>
        <v>66.768155058823595</v>
      </c>
      <c r="G25" s="68">
        <f>F25*K15</f>
        <v>83.460193823529494</v>
      </c>
      <c r="H25" s="379">
        <f t="shared" si="0"/>
        <v>148.62591316094131</v>
      </c>
      <c r="I25" s="59">
        <f t="shared" si="1"/>
        <v>185.78239145117666</v>
      </c>
      <c r="K25" s="227"/>
      <c r="L25" s="227"/>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row>
    <row r="26" spans="1:48" s="9" customFormat="1" x14ac:dyDescent="0.2">
      <c r="A26" s="30"/>
      <c r="B26" s="30"/>
      <c r="C26" s="31" t="s">
        <v>217</v>
      </c>
      <c r="D26" s="31"/>
      <c r="E26" s="31"/>
      <c r="F26" s="31"/>
      <c r="G26" s="367"/>
      <c r="H26" s="382">
        <f>SUM(H22:H25)</f>
        <v>321.95332092564723</v>
      </c>
      <c r="I26" s="62">
        <f>SUM(I22:I25)</f>
        <v>402.44165115705903</v>
      </c>
      <c r="K26" s="227"/>
      <c r="L26" s="227"/>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row>
    <row r="27" spans="1:48" s="9" customFormat="1" x14ac:dyDescent="0.2">
      <c r="A27" s="232" t="s">
        <v>13</v>
      </c>
      <c r="B27" s="239"/>
      <c r="C27" s="240" t="s">
        <v>53</v>
      </c>
      <c r="D27" s="241"/>
      <c r="E27" s="242"/>
      <c r="F27" s="243"/>
      <c r="G27" s="243"/>
      <c r="H27" s="386"/>
      <c r="I27" s="388"/>
      <c r="K27" s="227"/>
      <c r="L27" s="227"/>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row>
    <row r="28" spans="1:48" s="9" customFormat="1" ht="51" x14ac:dyDescent="0.2">
      <c r="A28" s="25" t="s">
        <v>17</v>
      </c>
      <c r="B28" s="45">
        <v>80010</v>
      </c>
      <c r="C28" s="47" t="s">
        <v>212</v>
      </c>
      <c r="D28" s="26" t="s">
        <v>49</v>
      </c>
      <c r="E28" s="27">
        <f>(3*4.18*1.57)+(4.18*0.64)+(4.18*0.55)</f>
        <v>24.661999999999999</v>
      </c>
      <c r="F28" s="68">
        <f>'COMPOSIÇOES - PREENCHER'!G59</f>
        <v>19.698416470588221</v>
      </c>
      <c r="G28" s="385">
        <f>F28*K15</f>
        <v>24.623020588235278</v>
      </c>
      <c r="H28" s="387">
        <f t="shared" ref="H28" si="2">F28*E28</f>
        <v>485.80234699764668</v>
      </c>
      <c r="I28" s="389">
        <f t="shared" ref="I28" si="3">E28*G28</f>
        <v>607.25293374705836</v>
      </c>
      <c r="K28" s="227"/>
      <c r="L28" s="227"/>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row>
    <row r="29" spans="1:48" s="9" customFormat="1" x14ac:dyDescent="0.2">
      <c r="A29" s="30"/>
      <c r="B29" s="30"/>
      <c r="C29" s="31" t="s">
        <v>218</v>
      </c>
      <c r="D29" s="31"/>
      <c r="E29" s="31"/>
      <c r="F29" s="31"/>
      <c r="G29" s="367"/>
      <c r="H29" s="62">
        <f>SUM(H28:H28)</f>
        <v>485.80234699764668</v>
      </c>
      <c r="I29" s="62">
        <f>SUM(I28:I28)</f>
        <v>607.25293374705836</v>
      </c>
      <c r="K29" s="227"/>
      <c r="L29" s="227"/>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row>
    <row r="30" spans="1:48" s="9" customFormat="1" x14ac:dyDescent="0.2">
      <c r="A30" s="232" t="s">
        <v>14</v>
      </c>
      <c r="B30" s="239"/>
      <c r="C30" s="240" t="s">
        <v>54</v>
      </c>
      <c r="D30" s="241"/>
      <c r="E30" s="242"/>
      <c r="F30" s="243"/>
      <c r="G30" s="243"/>
      <c r="H30" s="383"/>
      <c r="I30" s="384"/>
      <c r="K30" s="227"/>
      <c r="L30" s="227"/>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row>
    <row r="31" spans="1:48" s="9" customFormat="1" ht="25.5" x14ac:dyDescent="0.2">
      <c r="A31" s="25" t="s">
        <v>69</v>
      </c>
      <c r="B31" s="45">
        <v>80013</v>
      </c>
      <c r="C31" s="47" t="s">
        <v>213</v>
      </c>
      <c r="D31" s="26" t="s">
        <v>49</v>
      </c>
      <c r="E31" s="27">
        <f>2*24.66</f>
        <v>49.32</v>
      </c>
      <c r="F31" s="68">
        <f>'COMPOSIÇOES - PREENCHER'!G87</f>
        <v>2.9365579176470584</v>
      </c>
      <c r="G31" s="385">
        <f>F31*K15</f>
        <v>3.6706973970588228</v>
      </c>
      <c r="H31" s="387">
        <f t="shared" ref="H31" si="4">F31*E31</f>
        <v>144.83103649835292</v>
      </c>
      <c r="I31" s="389">
        <f t="shared" ref="I31" si="5">E31*G31</f>
        <v>181.03879562294114</v>
      </c>
      <c r="K31" s="227"/>
      <c r="L31" s="227"/>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row>
    <row r="32" spans="1:48" s="9" customFormat="1" ht="38.25" x14ac:dyDescent="0.2">
      <c r="A32" s="25" t="s">
        <v>70</v>
      </c>
      <c r="B32" s="45">
        <v>80016</v>
      </c>
      <c r="C32" s="48" t="s">
        <v>214</v>
      </c>
      <c r="D32" s="26" t="s">
        <v>49</v>
      </c>
      <c r="E32" s="27">
        <f>2*24.66</f>
        <v>49.32</v>
      </c>
      <c r="F32" s="68">
        <f>'COMPOSIÇOES - PREENCHER'!G112</f>
        <v>14.547557647058815</v>
      </c>
      <c r="G32" s="385">
        <f>F32*K15</f>
        <v>18.184447058823519</v>
      </c>
      <c r="H32" s="387">
        <f t="shared" ref="H32:H33" si="6">F32*E32</f>
        <v>717.48554315294075</v>
      </c>
      <c r="I32" s="389">
        <f t="shared" ref="I32:I33" si="7">E32*G32</f>
        <v>896.85692894117597</v>
      </c>
      <c r="K32" s="227"/>
      <c r="L32" s="227"/>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row>
    <row r="33" spans="1:48" s="9" customFormat="1" ht="38.25" x14ac:dyDescent="0.2">
      <c r="A33" s="25" t="s">
        <v>77</v>
      </c>
      <c r="B33" s="45">
        <v>80017</v>
      </c>
      <c r="C33" s="48" t="s">
        <v>215</v>
      </c>
      <c r="D33" s="26" t="s">
        <v>49</v>
      </c>
      <c r="E33" s="27">
        <f>2*24.66</f>
        <v>49.32</v>
      </c>
      <c r="F33" s="68">
        <f>'COMPOSIÇOES - PREENCHER'!G139</f>
        <v>17.437675611764718</v>
      </c>
      <c r="G33" s="385">
        <f>F33*K15</f>
        <v>21.797094514705897</v>
      </c>
      <c r="H33" s="387">
        <f t="shared" si="6"/>
        <v>860.0261611722359</v>
      </c>
      <c r="I33" s="389">
        <f t="shared" si="7"/>
        <v>1075.0327014652948</v>
      </c>
      <c r="K33" s="227"/>
      <c r="L33" s="227"/>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row>
    <row r="34" spans="1:48" s="9" customFormat="1" x14ac:dyDescent="0.2">
      <c r="A34" s="30"/>
      <c r="B34" s="30"/>
      <c r="C34" s="31" t="s">
        <v>219</v>
      </c>
      <c r="D34" s="31"/>
      <c r="E34" s="31"/>
      <c r="F34" s="31"/>
      <c r="G34" s="367"/>
      <c r="H34" s="62">
        <f>SUM(H31:H33)</f>
        <v>1722.3427408235295</v>
      </c>
      <c r="I34" s="62">
        <f>SUM(I31:I33)</f>
        <v>2152.9284260294116</v>
      </c>
      <c r="K34" s="227"/>
      <c r="L34" s="227"/>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row>
    <row r="35" spans="1:48" s="9" customFormat="1" x14ac:dyDescent="0.2">
      <c r="A35" s="232" t="s">
        <v>71</v>
      </c>
      <c r="B35" s="239"/>
      <c r="C35" s="244" t="s">
        <v>55</v>
      </c>
      <c r="D35" s="241"/>
      <c r="E35" s="245"/>
      <c r="F35" s="246"/>
      <c r="G35" s="246"/>
      <c r="H35" s="391"/>
      <c r="I35" s="392"/>
      <c r="K35" s="227"/>
      <c r="L35" s="227"/>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row>
    <row r="36" spans="1:48" s="9" customFormat="1" x14ac:dyDescent="0.2">
      <c r="A36" s="25" t="s">
        <v>72</v>
      </c>
      <c r="B36" s="49">
        <v>88487</v>
      </c>
      <c r="C36" s="50" t="s">
        <v>76</v>
      </c>
      <c r="D36" s="26" t="s">
        <v>49</v>
      </c>
      <c r="E36" s="27">
        <f>2*24.66</f>
        <v>49.32</v>
      </c>
      <c r="F36" s="28">
        <v>8.0299999999999994</v>
      </c>
      <c r="G36" s="393">
        <f>F36*K15</f>
        <v>10.0375</v>
      </c>
      <c r="H36" s="394">
        <f t="shared" ref="H36" si="8">F36*E36</f>
        <v>396.03959999999995</v>
      </c>
      <c r="I36" s="395">
        <f t="shared" ref="I36" si="9">E36*G36</f>
        <v>495.04949999999997</v>
      </c>
      <c r="K36" s="227"/>
      <c r="L36" s="227"/>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row>
    <row r="37" spans="1:48" s="9" customFormat="1" x14ac:dyDescent="0.2">
      <c r="A37" s="30"/>
      <c r="B37" s="30"/>
      <c r="C37" s="31" t="s">
        <v>220</v>
      </c>
      <c r="D37" s="31"/>
      <c r="E37" s="31"/>
      <c r="F37" s="31"/>
      <c r="G37" s="367"/>
      <c r="H37" s="382">
        <f>SUM(H36)</f>
        <v>396.03959999999995</v>
      </c>
      <c r="I37" s="62">
        <f>SUM(I36:I36)</f>
        <v>495.04949999999997</v>
      </c>
      <c r="K37" s="227"/>
      <c r="L37" s="227"/>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row>
    <row r="38" spans="1:48" s="9" customFormat="1" x14ac:dyDescent="0.2">
      <c r="A38" s="232" t="s">
        <v>73</v>
      </c>
      <c r="B38" s="239"/>
      <c r="C38" s="240" t="s">
        <v>56</v>
      </c>
      <c r="D38" s="235"/>
      <c r="E38" s="236"/>
      <c r="F38" s="237"/>
      <c r="G38" s="237"/>
      <c r="H38" s="396"/>
      <c r="I38" s="397"/>
      <c r="K38" s="227"/>
      <c r="L38" s="227"/>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row>
    <row r="39" spans="1:48" s="9" customFormat="1" x14ac:dyDescent="0.2">
      <c r="A39" s="25" t="s">
        <v>74</v>
      </c>
      <c r="B39" s="37"/>
      <c r="C39" s="38" t="s">
        <v>57</v>
      </c>
      <c r="D39" s="39"/>
      <c r="E39" s="40"/>
      <c r="F39" s="41"/>
      <c r="G39" s="41"/>
      <c r="H39" s="41"/>
      <c r="I39" s="42"/>
      <c r="K39" s="227"/>
      <c r="L39" s="227"/>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row>
    <row r="40" spans="1:48" s="9" customFormat="1" ht="51" x14ac:dyDescent="0.2">
      <c r="A40" s="55" t="s">
        <v>75</v>
      </c>
      <c r="B40" s="70">
        <v>89356</v>
      </c>
      <c r="C40" s="69" t="s">
        <v>81</v>
      </c>
      <c r="D40" s="56" t="s">
        <v>15</v>
      </c>
      <c r="E40" s="57">
        <v>18</v>
      </c>
      <c r="F40" s="58">
        <v>15.11</v>
      </c>
      <c r="G40" s="393">
        <f>F40*K15</f>
        <v>18.887499999999999</v>
      </c>
      <c r="H40" s="394">
        <f t="shared" ref="H40" si="10">F40*E40</f>
        <v>271.98</v>
      </c>
      <c r="I40" s="395">
        <f t="shared" ref="I40" si="11">E40*G40</f>
        <v>339.97499999999997</v>
      </c>
      <c r="K40" s="227"/>
      <c r="L40" s="227"/>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row>
    <row r="41" spans="1:48" s="9" customFormat="1" x14ac:dyDescent="0.2">
      <c r="A41" s="60"/>
      <c r="B41" s="60"/>
      <c r="C41" s="61" t="s">
        <v>221</v>
      </c>
      <c r="D41" s="61"/>
      <c r="E41" s="61"/>
      <c r="F41" s="61"/>
      <c r="G41" s="61"/>
      <c r="H41" s="382">
        <f>SUM(H40)</f>
        <v>271.98</v>
      </c>
      <c r="I41" s="62">
        <f>SUM(I40:I40)</f>
        <v>339.97499999999997</v>
      </c>
      <c r="K41" s="227"/>
      <c r="L41" s="227"/>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row>
    <row r="42" spans="1:48" s="9" customFormat="1" x14ac:dyDescent="0.2">
      <c r="A42" s="60"/>
      <c r="B42" s="60"/>
      <c r="C42" s="61"/>
      <c r="D42" s="61"/>
      <c r="E42" s="61"/>
      <c r="F42" s="61"/>
      <c r="G42" s="61"/>
      <c r="H42" s="61"/>
      <c r="I42" s="62"/>
      <c r="K42" s="227"/>
      <c r="L42" s="227"/>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row>
    <row r="43" spans="1:48" s="9" customFormat="1" x14ac:dyDescent="0.2">
      <c r="A43" s="63"/>
      <c r="B43" s="63"/>
      <c r="C43" s="64"/>
      <c r="D43" s="65"/>
      <c r="E43" s="64"/>
      <c r="F43" s="66"/>
      <c r="G43" s="66"/>
      <c r="H43" s="66"/>
      <c r="I43" s="67"/>
      <c r="K43" s="226"/>
      <c r="L43" s="227"/>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row>
    <row r="44" spans="1:48" ht="15" x14ac:dyDescent="0.2">
      <c r="A44" s="503" t="s">
        <v>133</v>
      </c>
      <c r="B44" s="504"/>
      <c r="C44" s="504"/>
      <c r="D44" s="504"/>
      <c r="E44" s="504"/>
      <c r="F44" s="504"/>
      <c r="G44" s="369"/>
      <c r="H44" s="398">
        <f>H41+H37+H34+H29+H26+H20</f>
        <v>3225.3162967468234</v>
      </c>
      <c r="I44" s="372"/>
    </row>
    <row r="45" spans="1:48" ht="15" x14ac:dyDescent="0.2">
      <c r="A45" s="503" t="s">
        <v>222</v>
      </c>
      <c r="B45" s="504"/>
      <c r="C45" s="504"/>
      <c r="D45" s="504"/>
      <c r="E45" s="504"/>
      <c r="F45" s="504"/>
      <c r="G45" s="373"/>
      <c r="H45" s="373"/>
      <c r="I45" s="220">
        <f>I41+I37+I34+I29+I26+I20</f>
        <v>4031.6453709335287</v>
      </c>
    </row>
    <row r="46" spans="1:48" ht="15" x14ac:dyDescent="0.2">
      <c r="A46" s="221"/>
      <c r="B46" s="222"/>
      <c r="C46" s="504" t="s">
        <v>132</v>
      </c>
      <c r="D46" s="504"/>
      <c r="E46" s="223">
        <f>I12</f>
        <v>0.25</v>
      </c>
      <c r="F46" s="222"/>
      <c r="G46" s="374"/>
      <c r="H46" s="370"/>
      <c r="I46" s="372">
        <f>I45-H44</f>
        <v>806.32907418670538</v>
      </c>
    </row>
    <row r="47" spans="1:48" ht="15" x14ac:dyDescent="0.2">
      <c r="A47" s="505" t="s">
        <v>223</v>
      </c>
      <c r="B47" s="506"/>
      <c r="C47" s="506"/>
      <c r="D47" s="506"/>
      <c r="E47" s="506"/>
      <c r="F47" s="506"/>
      <c r="G47" s="375"/>
      <c r="H47" s="376">
        <f>H44*I13</f>
        <v>103210.12149589835</v>
      </c>
      <c r="I47" s="376"/>
    </row>
    <row r="48" spans="1:48" ht="15" x14ac:dyDescent="0.2">
      <c r="A48" s="507" t="s">
        <v>224</v>
      </c>
      <c r="B48" s="508"/>
      <c r="C48" s="508"/>
      <c r="D48" s="508"/>
      <c r="E48" s="508"/>
      <c r="F48" s="508"/>
      <c r="G48" s="377"/>
      <c r="H48" s="377"/>
      <c r="I48" s="378">
        <f>I45*I13</f>
        <v>129012.65186987292</v>
      </c>
    </row>
    <row r="49" spans="1:12" ht="15" x14ac:dyDescent="0.2">
      <c r="A49" s="399"/>
      <c r="B49" s="399"/>
      <c r="C49" s="399"/>
      <c r="D49" s="399"/>
      <c r="E49" s="399"/>
      <c r="F49" s="399"/>
      <c r="G49" s="399"/>
      <c r="H49" s="399"/>
      <c r="I49" s="400"/>
    </row>
    <row r="51" spans="1:12" s="224" customFormat="1" x14ac:dyDescent="0.2">
      <c r="A51" s="247"/>
      <c r="B51" s="247"/>
      <c r="C51" s="224" t="s">
        <v>225</v>
      </c>
      <c r="E51" s="228"/>
      <c r="F51" s="225"/>
      <c r="G51" s="225"/>
      <c r="H51" s="225"/>
      <c r="L51" s="225"/>
    </row>
    <row r="52" spans="1:12" s="224" customFormat="1" x14ac:dyDescent="0.2">
      <c r="A52" s="247"/>
      <c r="B52" s="247"/>
      <c r="C52" s="224" t="s">
        <v>226</v>
      </c>
      <c r="E52" s="228"/>
      <c r="F52" s="225"/>
      <c r="G52" s="225"/>
      <c r="H52" s="225"/>
      <c r="L52" s="225"/>
    </row>
    <row r="53" spans="1:12" s="224" customFormat="1" x14ac:dyDescent="0.2">
      <c r="A53" s="247"/>
      <c r="B53" s="247"/>
      <c r="C53" s="224" t="s">
        <v>227</v>
      </c>
      <c r="E53" s="228"/>
      <c r="F53" s="225"/>
      <c r="G53" s="225"/>
      <c r="H53" s="225"/>
      <c r="L53" s="225"/>
    </row>
    <row r="54" spans="1:12" s="224" customFormat="1" x14ac:dyDescent="0.2">
      <c r="A54" s="247"/>
      <c r="B54" s="247"/>
      <c r="E54" s="228"/>
      <c r="F54" s="225"/>
      <c r="G54" s="225"/>
      <c r="H54" s="225"/>
      <c r="L54" s="225"/>
    </row>
    <row r="55" spans="1:12" s="224" customFormat="1" x14ac:dyDescent="0.2">
      <c r="A55" s="247"/>
      <c r="B55" s="247"/>
      <c r="E55" s="228"/>
      <c r="F55" s="225"/>
      <c r="G55" s="225"/>
      <c r="H55" s="225"/>
      <c r="L55" s="225"/>
    </row>
    <row r="56" spans="1:12" s="224" customFormat="1" x14ac:dyDescent="0.2">
      <c r="A56" s="247"/>
      <c r="B56" s="247"/>
      <c r="E56" s="228"/>
      <c r="F56" s="225"/>
      <c r="G56" s="225"/>
      <c r="H56" s="225"/>
      <c r="L56" s="225"/>
    </row>
    <row r="57" spans="1:12" s="224" customFormat="1" x14ac:dyDescent="0.2">
      <c r="A57" s="247"/>
      <c r="B57" s="247"/>
      <c r="E57" s="228"/>
      <c r="F57" s="225"/>
      <c r="G57" s="225"/>
      <c r="H57" s="225"/>
      <c r="L57" s="225"/>
    </row>
    <row r="58" spans="1:12" s="224" customFormat="1" x14ac:dyDescent="0.2">
      <c r="A58" s="247"/>
      <c r="B58" s="247"/>
      <c r="E58" s="228"/>
      <c r="F58" s="225"/>
      <c r="G58" s="225"/>
      <c r="H58" s="225"/>
      <c r="L58" s="225"/>
    </row>
    <row r="59" spans="1:12" s="224" customFormat="1" x14ac:dyDescent="0.2">
      <c r="A59" s="247"/>
      <c r="B59" s="247"/>
      <c r="E59" s="228"/>
      <c r="F59" s="225"/>
      <c r="G59" s="225"/>
      <c r="H59" s="225"/>
      <c r="L59" s="225"/>
    </row>
    <row r="60" spans="1:12" s="224" customFormat="1" x14ac:dyDescent="0.2">
      <c r="A60" s="247"/>
      <c r="B60" s="247"/>
      <c r="E60" s="228"/>
      <c r="F60" s="225"/>
      <c r="G60" s="225"/>
      <c r="H60" s="225"/>
      <c r="L60" s="225"/>
    </row>
    <row r="61" spans="1:12" s="224" customFormat="1" x14ac:dyDescent="0.2">
      <c r="A61" s="247"/>
      <c r="B61" s="247"/>
      <c r="E61" s="228"/>
      <c r="F61" s="225"/>
      <c r="G61" s="225"/>
      <c r="H61" s="225"/>
      <c r="L61" s="225"/>
    </row>
    <row r="62" spans="1:12" s="224" customFormat="1" x14ac:dyDescent="0.2">
      <c r="A62" s="247"/>
      <c r="B62" s="247"/>
      <c r="E62" s="228"/>
      <c r="F62" s="225"/>
      <c r="G62" s="225"/>
      <c r="H62" s="225"/>
      <c r="L62" s="225"/>
    </row>
    <row r="63" spans="1:12" s="224" customFormat="1" x14ac:dyDescent="0.2">
      <c r="A63" s="247"/>
      <c r="B63" s="247"/>
      <c r="E63" s="228"/>
      <c r="F63" s="225"/>
      <c r="G63" s="225"/>
      <c r="H63" s="225"/>
      <c r="L63" s="225"/>
    </row>
    <row r="64" spans="1:12" s="224" customFormat="1" x14ac:dyDescent="0.2">
      <c r="A64" s="247"/>
      <c r="B64" s="247"/>
      <c r="E64" s="228"/>
      <c r="F64" s="225"/>
      <c r="G64" s="225"/>
      <c r="H64" s="225"/>
      <c r="L64" s="225"/>
    </row>
    <row r="65" spans="1:12" s="224" customFormat="1" x14ac:dyDescent="0.2">
      <c r="A65" s="247"/>
      <c r="B65" s="247"/>
      <c r="E65" s="228"/>
      <c r="F65" s="225"/>
      <c r="G65" s="225"/>
      <c r="H65" s="225"/>
      <c r="L65" s="225"/>
    </row>
    <row r="66" spans="1:12" s="224" customFormat="1" x14ac:dyDescent="0.2">
      <c r="A66" s="247"/>
      <c r="B66" s="247"/>
      <c r="E66" s="228"/>
      <c r="F66" s="225"/>
      <c r="G66" s="225"/>
      <c r="H66" s="225"/>
      <c r="L66" s="225"/>
    </row>
    <row r="67" spans="1:12" s="224" customFormat="1" x14ac:dyDescent="0.2">
      <c r="A67" s="247"/>
      <c r="B67" s="247"/>
      <c r="E67" s="228"/>
      <c r="F67" s="225"/>
      <c r="G67" s="225"/>
      <c r="H67" s="225"/>
      <c r="L67" s="225"/>
    </row>
    <row r="68" spans="1:12" s="224" customFormat="1" x14ac:dyDescent="0.2">
      <c r="A68" s="247"/>
      <c r="B68" s="247"/>
      <c r="E68" s="228"/>
      <c r="F68" s="225"/>
      <c r="G68" s="225"/>
      <c r="H68" s="225"/>
      <c r="L68" s="225"/>
    </row>
    <row r="69" spans="1:12" s="224" customFormat="1" x14ac:dyDescent="0.2">
      <c r="A69" s="247"/>
      <c r="B69" s="247"/>
      <c r="E69" s="228"/>
      <c r="F69" s="225"/>
      <c r="G69" s="225"/>
      <c r="H69" s="225"/>
      <c r="L69" s="225"/>
    </row>
    <row r="70" spans="1:12" s="224" customFormat="1" x14ac:dyDescent="0.2">
      <c r="A70" s="247"/>
      <c r="B70" s="247"/>
      <c r="E70" s="228"/>
      <c r="F70" s="225"/>
      <c r="G70" s="225"/>
      <c r="H70" s="225"/>
      <c r="L70" s="225"/>
    </row>
    <row r="71" spans="1:12" s="224" customFormat="1" x14ac:dyDescent="0.2">
      <c r="A71" s="247"/>
      <c r="B71" s="247"/>
      <c r="E71" s="228"/>
      <c r="F71" s="225"/>
      <c r="G71" s="225"/>
      <c r="H71" s="225"/>
      <c r="L71" s="225"/>
    </row>
    <row r="72" spans="1:12" s="224" customFormat="1" x14ac:dyDescent="0.2">
      <c r="A72" s="247"/>
      <c r="B72" s="247"/>
      <c r="E72" s="228"/>
      <c r="F72" s="225"/>
      <c r="G72" s="225"/>
      <c r="H72" s="225"/>
      <c r="L72" s="225"/>
    </row>
    <row r="73" spans="1:12" s="224" customFormat="1" x14ac:dyDescent="0.2">
      <c r="A73" s="247"/>
      <c r="B73" s="247"/>
      <c r="E73" s="228"/>
      <c r="F73" s="225"/>
      <c r="G73" s="225"/>
      <c r="H73" s="225"/>
      <c r="L73" s="225"/>
    </row>
    <row r="74" spans="1:12" s="224" customFormat="1" x14ac:dyDescent="0.2">
      <c r="A74" s="247"/>
      <c r="B74" s="247"/>
      <c r="E74" s="228"/>
      <c r="F74" s="225"/>
      <c r="G74" s="225"/>
      <c r="H74" s="225"/>
      <c r="L74" s="225"/>
    </row>
    <row r="75" spans="1:12" s="224" customFormat="1" x14ac:dyDescent="0.2">
      <c r="A75" s="247"/>
      <c r="B75" s="247"/>
      <c r="E75" s="228"/>
      <c r="F75" s="225"/>
      <c r="G75" s="225"/>
      <c r="H75" s="225"/>
      <c r="L75" s="225"/>
    </row>
    <row r="76" spans="1:12" s="224" customFormat="1" x14ac:dyDescent="0.2">
      <c r="A76" s="247"/>
      <c r="B76" s="247"/>
      <c r="E76" s="228"/>
      <c r="F76" s="225"/>
      <c r="G76" s="225"/>
      <c r="H76" s="225"/>
      <c r="L76" s="225"/>
    </row>
    <row r="77" spans="1:12" s="224" customFormat="1" x14ac:dyDescent="0.2">
      <c r="A77" s="247"/>
      <c r="B77" s="247"/>
      <c r="E77" s="228"/>
      <c r="F77" s="225"/>
      <c r="G77" s="225"/>
      <c r="H77" s="225"/>
      <c r="L77" s="225"/>
    </row>
    <row r="78" spans="1:12" s="224" customFormat="1" x14ac:dyDescent="0.2">
      <c r="A78" s="247"/>
      <c r="B78" s="247"/>
      <c r="E78" s="228"/>
      <c r="F78" s="225"/>
      <c r="G78" s="225"/>
      <c r="H78" s="225"/>
      <c r="L78" s="225"/>
    </row>
    <row r="79" spans="1:12" s="224" customFormat="1" x14ac:dyDescent="0.2">
      <c r="A79" s="247"/>
      <c r="B79" s="247"/>
      <c r="E79" s="228"/>
      <c r="F79" s="225"/>
      <c r="G79" s="225"/>
      <c r="H79" s="225"/>
      <c r="L79" s="225"/>
    </row>
    <row r="80" spans="1:12" s="224" customFormat="1" x14ac:dyDescent="0.2">
      <c r="A80" s="247"/>
      <c r="B80" s="247"/>
      <c r="E80" s="228"/>
      <c r="F80" s="225"/>
      <c r="G80" s="225"/>
      <c r="H80" s="225"/>
      <c r="L80" s="225"/>
    </row>
    <row r="81" spans="1:12" s="224" customFormat="1" x14ac:dyDescent="0.2">
      <c r="A81" s="247"/>
      <c r="B81" s="247"/>
      <c r="E81" s="228"/>
      <c r="F81" s="225"/>
      <c r="G81" s="225"/>
      <c r="H81" s="225"/>
      <c r="L81" s="225"/>
    </row>
    <row r="82" spans="1:12" s="224" customFormat="1" x14ac:dyDescent="0.2">
      <c r="A82" s="247"/>
      <c r="B82" s="247"/>
      <c r="E82" s="228"/>
      <c r="F82" s="225"/>
      <c r="G82" s="225"/>
      <c r="H82" s="225"/>
      <c r="L82" s="225"/>
    </row>
    <row r="83" spans="1:12" s="224" customFormat="1" x14ac:dyDescent="0.2">
      <c r="A83" s="247"/>
      <c r="B83" s="247"/>
      <c r="E83" s="228"/>
      <c r="F83" s="225"/>
      <c r="G83" s="225"/>
      <c r="H83" s="225"/>
      <c r="L83" s="225"/>
    </row>
    <row r="84" spans="1:12" s="224" customFormat="1" x14ac:dyDescent="0.2">
      <c r="A84" s="247"/>
      <c r="B84" s="247"/>
      <c r="E84" s="228"/>
      <c r="F84" s="225"/>
      <c r="G84" s="225"/>
      <c r="H84" s="225"/>
      <c r="L84" s="225"/>
    </row>
    <row r="85" spans="1:12" s="224" customFormat="1" x14ac:dyDescent="0.2">
      <c r="A85" s="247"/>
      <c r="B85" s="247"/>
      <c r="E85" s="228"/>
      <c r="F85" s="225"/>
      <c r="G85" s="225"/>
      <c r="H85" s="225"/>
      <c r="L85" s="225"/>
    </row>
    <row r="86" spans="1:12" s="224" customFormat="1" x14ac:dyDescent="0.2">
      <c r="A86" s="247"/>
      <c r="B86" s="247"/>
      <c r="E86" s="228"/>
      <c r="F86" s="225"/>
      <c r="G86" s="225"/>
      <c r="H86" s="225"/>
      <c r="L86" s="225"/>
    </row>
    <row r="87" spans="1:12" s="224" customFormat="1" x14ac:dyDescent="0.2">
      <c r="A87" s="247"/>
      <c r="B87" s="247"/>
      <c r="E87" s="228"/>
      <c r="F87" s="225"/>
      <c r="G87" s="225"/>
      <c r="H87" s="225"/>
      <c r="L87" s="225"/>
    </row>
    <row r="88" spans="1:12" s="224" customFormat="1" x14ac:dyDescent="0.2">
      <c r="A88" s="247"/>
      <c r="B88" s="247"/>
      <c r="E88" s="228"/>
      <c r="F88" s="225"/>
      <c r="G88" s="225"/>
      <c r="H88" s="225"/>
      <c r="L88" s="225"/>
    </row>
    <row r="89" spans="1:12" s="224" customFormat="1" x14ac:dyDescent="0.2">
      <c r="A89" s="247"/>
      <c r="B89" s="247"/>
      <c r="E89" s="228"/>
      <c r="F89" s="225"/>
      <c r="G89" s="225"/>
      <c r="H89" s="225"/>
      <c r="L89" s="225"/>
    </row>
    <row r="90" spans="1:12" s="224" customFormat="1" x14ac:dyDescent="0.2">
      <c r="A90" s="247"/>
      <c r="B90" s="247"/>
      <c r="E90" s="228"/>
      <c r="F90" s="225"/>
      <c r="G90" s="225"/>
      <c r="H90" s="225"/>
      <c r="L90" s="225"/>
    </row>
    <row r="91" spans="1:12" s="224" customFormat="1" x14ac:dyDescent="0.2">
      <c r="A91" s="247"/>
      <c r="B91" s="247"/>
      <c r="E91" s="228"/>
      <c r="F91" s="225"/>
      <c r="G91" s="225"/>
      <c r="H91" s="225"/>
      <c r="L91" s="225"/>
    </row>
    <row r="92" spans="1:12" s="224" customFormat="1" x14ac:dyDescent="0.2">
      <c r="A92" s="247"/>
      <c r="B92" s="247"/>
      <c r="E92" s="228"/>
      <c r="F92" s="225"/>
      <c r="G92" s="225"/>
      <c r="H92" s="225"/>
      <c r="L92" s="225"/>
    </row>
    <row r="93" spans="1:12" s="224" customFormat="1" x14ac:dyDescent="0.2">
      <c r="A93" s="247"/>
      <c r="B93" s="247"/>
      <c r="E93" s="228"/>
      <c r="F93" s="225"/>
      <c r="G93" s="225"/>
      <c r="H93" s="225"/>
      <c r="L93" s="225"/>
    </row>
    <row r="94" spans="1:12" s="224" customFormat="1" x14ac:dyDescent="0.2">
      <c r="A94" s="247"/>
      <c r="B94" s="247"/>
      <c r="E94" s="228"/>
      <c r="F94" s="225"/>
      <c r="G94" s="225"/>
      <c r="H94" s="225"/>
      <c r="L94" s="225"/>
    </row>
    <row r="95" spans="1:12" s="224" customFormat="1" x14ac:dyDescent="0.2">
      <c r="A95" s="247"/>
      <c r="B95" s="247"/>
      <c r="E95" s="228"/>
      <c r="F95" s="225"/>
      <c r="G95" s="225"/>
      <c r="H95" s="225"/>
      <c r="L95" s="225"/>
    </row>
    <row r="96" spans="1:12" s="224" customFormat="1" x14ac:dyDescent="0.2">
      <c r="A96" s="247"/>
      <c r="B96" s="247"/>
      <c r="E96" s="228"/>
      <c r="F96" s="225"/>
      <c r="G96" s="225"/>
      <c r="H96" s="225"/>
      <c r="L96" s="225"/>
    </row>
    <row r="97" spans="1:12" s="224" customFormat="1" x14ac:dyDescent="0.2">
      <c r="A97" s="247"/>
      <c r="B97" s="247"/>
      <c r="E97" s="228"/>
      <c r="F97" s="225"/>
      <c r="G97" s="225"/>
      <c r="H97" s="225"/>
      <c r="L97" s="225"/>
    </row>
    <row r="98" spans="1:12" s="224" customFormat="1" x14ac:dyDescent="0.2">
      <c r="A98" s="247"/>
      <c r="B98" s="247"/>
      <c r="E98" s="228"/>
      <c r="F98" s="225"/>
      <c r="G98" s="225"/>
      <c r="H98" s="225"/>
      <c r="L98" s="225"/>
    </row>
    <row r="99" spans="1:12" s="224" customFormat="1" x14ac:dyDescent="0.2">
      <c r="A99" s="247"/>
      <c r="B99" s="247"/>
      <c r="E99" s="228"/>
      <c r="F99" s="225"/>
      <c r="G99" s="225"/>
      <c r="H99" s="225"/>
      <c r="L99" s="225"/>
    </row>
    <row r="100" spans="1:12" s="224" customFormat="1" x14ac:dyDescent="0.2">
      <c r="A100" s="247"/>
      <c r="B100" s="247"/>
      <c r="E100" s="228"/>
      <c r="F100" s="225"/>
      <c r="G100" s="225"/>
      <c r="H100" s="225"/>
      <c r="L100" s="225"/>
    </row>
    <row r="101" spans="1:12" s="224" customFormat="1" x14ac:dyDescent="0.2">
      <c r="A101" s="247"/>
      <c r="B101" s="247"/>
      <c r="E101" s="228"/>
      <c r="F101" s="225"/>
      <c r="G101" s="225"/>
      <c r="H101" s="225"/>
      <c r="L101" s="225"/>
    </row>
    <row r="102" spans="1:12" s="224" customFormat="1" x14ac:dyDescent="0.2">
      <c r="A102" s="247"/>
      <c r="B102" s="247"/>
      <c r="E102" s="228"/>
      <c r="F102" s="225"/>
      <c r="G102" s="225"/>
      <c r="H102" s="225"/>
      <c r="L102" s="225"/>
    </row>
    <row r="103" spans="1:12" s="224" customFormat="1" x14ac:dyDescent="0.2">
      <c r="A103" s="247"/>
      <c r="B103" s="247"/>
      <c r="E103" s="228"/>
      <c r="F103" s="225"/>
      <c r="G103" s="225"/>
      <c r="H103" s="225"/>
      <c r="L103" s="225"/>
    </row>
    <row r="104" spans="1:12" s="224" customFormat="1" x14ac:dyDescent="0.2">
      <c r="A104" s="247"/>
      <c r="B104" s="247"/>
      <c r="E104" s="228"/>
      <c r="F104" s="225"/>
      <c r="G104" s="225"/>
      <c r="H104" s="225"/>
      <c r="L104" s="225"/>
    </row>
    <row r="105" spans="1:12" s="224" customFormat="1" x14ac:dyDescent="0.2">
      <c r="A105" s="247"/>
      <c r="B105" s="247"/>
      <c r="E105" s="228"/>
      <c r="F105" s="225"/>
      <c r="G105" s="225"/>
      <c r="H105" s="225"/>
      <c r="L105" s="225"/>
    </row>
    <row r="106" spans="1:12" s="224" customFormat="1" x14ac:dyDescent="0.2">
      <c r="A106" s="247"/>
      <c r="B106" s="247"/>
      <c r="E106" s="228"/>
      <c r="F106" s="225"/>
      <c r="G106" s="225"/>
      <c r="H106" s="225"/>
      <c r="L106" s="225"/>
    </row>
    <row r="107" spans="1:12" s="224" customFormat="1" x14ac:dyDescent="0.2">
      <c r="A107" s="247"/>
      <c r="B107" s="247"/>
      <c r="E107" s="228"/>
      <c r="F107" s="225"/>
      <c r="G107" s="225"/>
      <c r="H107" s="225"/>
      <c r="L107" s="225"/>
    </row>
    <row r="108" spans="1:12" s="224" customFormat="1" x14ac:dyDescent="0.2">
      <c r="A108" s="247"/>
      <c r="B108" s="247"/>
      <c r="E108" s="228"/>
      <c r="F108" s="225"/>
      <c r="G108" s="225"/>
      <c r="H108" s="225"/>
      <c r="L108" s="225"/>
    </row>
    <row r="109" spans="1:12" s="224" customFormat="1" x14ac:dyDescent="0.2">
      <c r="A109" s="247"/>
      <c r="B109" s="247"/>
      <c r="E109" s="228"/>
      <c r="F109" s="225"/>
      <c r="G109" s="225"/>
      <c r="H109" s="225"/>
      <c r="L109" s="225"/>
    </row>
    <row r="110" spans="1:12" s="224" customFormat="1" x14ac:dyDescent="0.2">
      <c r="A110" s="247"/>
      <c r="B110" s="247"/>
      <c r="E110" s="228"/>
      <c r="F110" s="225"/>
      <c r="G110" s="225"/>
      <c r="H110" s="225"/>
      <c r="L110" s="225"/>
    </row>
    <row r="111" spans="1:12" s="224" customFormat="1" x14ac:dyDescent="0.2">
      <c r="A111" s="247"/>
      <c r="B111" s="247"/>
      <c r="E111" s="228"/>
      <c r="F111" s="225"/>
      <c r="G111" s="225"/>
      <c r="H111" s="225"/>
      <c r="L111" s="225"/>
    </row>
    <row r="112" spans="1:12" s="224" customFormat="1" x14ac:dyDescent="0.2">
      <c r="A112" s="247"/>
      <c r="B112" s="247"/>
      <c r="E112" s="228"/>
      <c r="F112" s="225"/>
      <c r="G112" s="225"/>
      <c r="H112" s="225"/>
      <c r="L112" s="225"/>
    </row>
    <row r="113" spans="1:12" s="224" customFormat="1" x14ac:dyDescent="0.2">
      <c r="A113" s="247"/>
      <c r="B113" s="247"/>
      <c r="E113" s="228"/>
      <c r="F113" s="225"/>
      <c r="G113" s="225"/>
      <c r="H113" s="225"/>
      <c r="L113" s="225"/>
    </row>
    <row r="114" spans="1:12" s="224" customFormat="1" x14ac:dyDescent="0.2">
      <c r="A114" s="247"/>
      <c r="B114" s="247"/>
      <c r="E114" s="228"/>
      <c r="F114" s="225"/>
      <c r="G114" s="225"/>
      <c r="H114" s="225"/>
      <c r="L114" s="225"/>
    </row>
    <row r="115" spans="1:12" s="224" customFormat="1" x14ac:dyDescent="0.2">
      <c r="A115" s="247"/>
      <c r="B115" s="247"/>
      <c r="E115" s="228"/>
      <c r="F115" s="225"/>
      <c r="G115" s="225"/>
      <c r="H115" s="225"/>
      <c r="L115" s="225"/>
    </row>
    <row r="116" spans="1:12" s="224" customFormat="1" x14ac:dyDescent="0.2">
      <c r="A116" s="247"/>
      <c r="B116" s="247"/>
      <c r="E116" s="228"/>
      <c r="F116" s="225"/>
      <c r="G116" s="225"/>
      <c r="H116" s="225"/>
      <c r="L116" s="225"/>
    </row>
    <row r="117" spans="1:12" s="224" customFormat="1" x14ac:dyDescent="0.2">
      <c r="A117" s="247"/>
      <c r="B117" s="247"/>
      <c r="E117" s="228"/>
      <c r="F117" s="225"/>
      <c r="G117" s="225"/>
      <c r="H117" s="225"/>
      <c r="L117" s="225"/>
    </row>
    <row r="118" spans="1:12" s="224" customFormat="1" x14ac:dyDescent="0.2">
      <c r="A118" s="247"/>
      <c r="B118" s="247"/>
      <c r="E118" s="228"/>
      <c r="F118" s="225"/>
      <c r="G118" s="225"/>
      <c r="H118" s="225"/>
      <c r="L118" s="225"/>
    </row>
    <row r="119" spans="1:12" s="224" customFormat="1" x14ac:dyDescent="0.2">
      <c r="A119" s="247"/>
      <c r="B119" s="247"/>
      <c r="E119" s="228"/>
      <c r="F119" s="225"/>
      <c r="G119" s="225"/>
      <c r="H119" s="225"/>
      <c r="L119" s="225"/>
    </row>
    <row r="120" spans="1:12" s="224" customFormat="1" x14ac:dyDescent="0.2">
      <c r="A120" s="247"/>
      <c r="B120" s="247"/>
      <c r="E120" s="228"/>
      <c r="F120" s="225"/>
      <c r="G120" s="225"/>
      <c r="H120" s="225"/>
      <c r="L120" s="225"/>
    </row>
    <row r="121" spans="1:12" s="224" customFormat="1" x14ac:dyDescent="0.2">
      <c r="A121" s="247"/>
      <c r="B121" s="247"/>
      <c r="E121" s="228"/>
      <c r="F121" s="225"/>
      <c r="G121" s="225"/>
      <c r="H121" s="225"/>
      <c r="L121" s="225"/>
    </row>
    <row r="122" spans="1:12" s="224" customFormat="1" x14ac:dyDescent="0.2">
      <c r="A122" s="247"/>
      <c r="B122" s="247"/>
      <c r="E122" s="228"/>
      <c r="F122" s="225"/>
      <c r="G122" s="225"/>
      <c r="H122" s="225"/>
      <c r="L122" s="225"/>
    </row>
    <row r="123" spans="1:12" s="224" customFormat="1" x14ac:dyDescent="0.2">
      <c r="A123" s="247"/>
      <c r="B123" s="247"/>
      <c r="E123" s="228"/>
      <c r="F123" s="225"/>
      <c r="G123" s="225"/>
      <c r="H123" s="225"/>
      <c r="L123" s="225"/>
    </row>
    <row r="124" spans="1:12" s="224" customFormat="1" x14ac:dyDescent="0.2">
      <c r="A124" s="247"/>
      <c r="B124" s="247"/>
      <c r="E124" s="228"/>
      <c r="F124" s="225"/>
      <c r="G124" s="225"/>
      <c r="H124" s="225"/>
      <c r="L124" s="225"/>
    </row>
    <row r="125" spans="1:12" s="224" customFormat="1" x14ac:dyDescent="0.2">
      <c r="A125" s="247"/>
      <c r="B125" s="247"/>
      <c r="E125" s="228"/>
      <c r="F125" s="225"/>
      <c r="G125" s="225"/>
      <c r="H125" s="225"/>
      <c r="L125" s="225"/>
    </row>
    <row r="126" spans="1:12" s="224" customFormat="1" x14ac:dyDescent="0.2">
      <c r="A126" s="247"/>
      <c r="B126" s="247"/>
      <c r="E126" s="228"/>
      <c r="F126" s="225"/>
      <c r="G126" s="225"/>
      <c r="H126" s="225"/>
      <c r="L126" s="225"/>
    </row>
    <row r="127" spans="1:12" s="224" customFormat="1" x14ac:dyDescent="0.2">
      <c r="A127" s="247"/>
      <c r="B127" s="247"/>
      <c r="E127" s="228"/>
      <c r="F127" s="225"/>
      <c r="G127" s="225"/>
      <c r="H127" s="225"/>
      <c r="L127" s="225"/>
    </row>
    <row r="128" spans="1:12" s="224" customFormat="1" x14ac:dyDescent="0.2">
      <c r="A128" s="247"/>
      <c r="B128" s="247"/>
      <c r="E128" s="228"/>
      <c r="F128" s="225"/>
      <c r="G128" s="225"/>
      <c r="H128" s="225"/>
      <c r="L128" s="225"/>
    </row>
    <row r="129" spans="1:12" s="224" customFormat="1" x14ac:dyDescent="0.2">
      <c r="A129" s="247"/>
      <c r="B129" s="247"/>
      <c r="E129" s="228"/>
      <c r="F129" s="225"/>
      <c r="G129" s="225"/>
      <c r="H129" s="225"/>
      <c r="L129" s="225"/>
    </row>
    <row r="130" spans="1:12" s="224" customFormat="1" x14ac:dyDescent="0.2">
      <c r="A130" s="247"/>
      <c r="B130" s="247"/>
      <c r="E130" s="228"/>
      <c r="F130" s="225"/>
      <c r="G130" s="225"/>
      <c r="H130" s="225"/>
      <c r="L130" s="225"/>
    </row>
    <row r="131" spans="1:12" s="224" customFormat="1" x14ac:dyDescent="0.2">
      <c r="A131" s="247"/>
      <c r="B131" s="247"/>
      <c r="E131" s="228"/>
      <c r="F131" s="225"/>
      <c r="G131" s="225"/>
      <c r="H131" s="225"/>
      <c r="L131" s="225"/>
    </row>
    <row r="132" spans="1:12" s="224" customFormat="1" x14ac:dyDescent="0.2">
      <c r="A132" s="247"/>
      <c r="B132" s="247"/>
      <c r="E132" s="228"/>
      <c r="F132" s="225"/>
      <c r="G132" s="225"/>
      <c r="H132" s="225"/>
      <c r="L132" s="225"/>
    </row>
    <row r="133" spans="1:12" s="224" customFormat="1" x14ac:dyDescent="0.2">
      <c r="A133" s="247"/>
      <c r="B133" s="247"/>
      <c r="E133" s="228"/>
      <c r="F133" s="225"/>
      <c r="G133" s="225"/>
      <c r="H133" s="225"/>
      <c r="L133" s="225"/>
    </row>
    <row r="134" spans="1:12" s="224" customFormat="1" x14ac:dyDescent="0.2">
      <c r="A134" s="247"/>
      <c r="B134" s="247"/>
      <c r="E134" s="228"/>
      <c r="F134" s="225"/>
      <c r="G134" s="225"/>
      <c r="H134" s="225"/>
      <c r="L134" s="225"/>
    </row>
    <row r="135" spans="1:12" s="224" customFormat="1" x14ac:dyDescent="0.2">
      <c r="A135" s="247"/>
      <c r="B135" s="247"/>
      <c r="E135" s="228"/>
      <c r="F135" s="225"/>
      <c r="G135" s="225"/>
      <c r="H135" s="225"/>
      <c r="L135" s="225"/>
    </row>
    <row r="136" spans="1:12" s="224" customFormat="1" x14ac:dyDescent="0.2">
      <c r="A136" s="247"/>
      <c r="B136" s="247"/>
      <c r="E136" s="228"/>
      <c r="F136" s="225"/>
      <c r="G136" s="225"/>
      <c r="H136" s="225"/>
      <c r="L136" s="225"/>
    </row>
    <row r="137" spans="1:12" s="224" customFormat="1" x14ac:dyDescent="0.2">
      <c r="A137" s="247"/>
      <c r="B137" s="247"/>
      <c r="E137" s="228"/>
      <c r="F137" s="225"/>
      <c r="G137" s="225"/>
      <c r="H137" s="225"/>
      <c r="L137" s="225"/>
    </row>
    <row r="138" spans="1:12" s="224" customFormat="1" x14ac:dyDescent="0.2">
      <c r="A138" s="247"/>
      <c r="B138" s="247"/>
      <c r="E138" s="228"/>
      <c r="F138" s="225"/>
      <c r="G138" s="225"/>
      <c r="H138" s="225"/>
      <c r="L138" s="225"/>
    </row>
    <row r="139" spans="1:12" s="224" customFormat="1" x14ac:dyDescent="0.2">
      <c r="A139" s="247"/>
      <c r="B139" s="247"/>
      <c r="E139" s="228"/>
      <c r="F139" s="225"/>
      <c r="G139" s="225"/>
      <c r="H139" s="225"/>
      <c r="L139" s="225"/>
    </row>
    <row r="140" spans="1:12" s="224" customFormat="1" x14ac:dyDescent="0.2">
      <c r="A140" s="247"/>
      <c r="B140" s="247"/>
      <c r="E140" s="228"/>
      <c r="F140" s="225"/>
      <c r="G140" s="225"/>
      <c r="H140" s="225"/>
      <c r="L140" s="225"/>
    </row>
    <row r="141" spans="1:12" s="224" customFormat="1" x14ac:dyDescent="0.2">
      <c r="A141" s="247"/>
      <c r="B141" s="247"/>
      <c r="E141" s="228"/>
      <c r="F141" s="225"/>
      <c r="G141" s="225"/>
      <c r="H141" s="225"/>
      <c r="L141" s="225"/>
    </row>
    <row r="142" spans="1:12" s="224" customFormat="1" x14ac:dyDescent="0.2">
      <c r="A142" s="247"/>
      <c r="B142" s="247"/>
      <c r="E142" s="228"/>
      <c r="F142" s="225"/>
      <c r="G142" s="225"/>
      <c r="H142" s="225"/>
      <c r="L142" s="225"/>
    </row>
    <row r="143" spans="1:12" s="224" customFormat="1" x14ac:dyDescent="0.2">
      <c r="A143" s="247"/>
      <c r="B143" s="247"/>
      <c r="E143" s="228"/>
      <c r="F143" s="225"/>
      <c r="G143" s="225"/>
      <c r="H143" s="225"/>
      <c r="L143" s="225"/>
    </row>
    <row r="144" spans="1:12" s="224" customFormat="1" x14ac:dyDescent="0.2">
      <c r="A144" s="247"/>
      <c r="B144" s="247"/>
      <c r="E144" s="228"/>
      <c r="F144" s="225"/>
      <c r="G144" s="225"/>
      <c r="H144" s="225"/>
      <c r="L144" s="225"/>
    </row>
    <row r="145" spans="1:12" s="224" customFormat="1" x14ac:dyDescent="0.2">
      <c r="A145" s="247"/>
      <c r="B145" s="247"/>
      <c r="E145" s="228"/>
      <c r="F145" s="225"/>
      <c r="G145" s="225"/>
      <c r="H145" s="225"/>
      <c r="L145" s="225"/>
    </row>
    <row r="146" spans="1:12" s="224" customFormat="1" x14ac:dyDescent="0.2">
      <c r="A146" s="247"/>
      <c r="B146" s="247"/>
      <c r="E146" s="228"/>
      <c r="F146" s="225"/>
      <c r="G146" s="225"/>
      <c r="H146" s="225"/>
      <c r="L146" s="225"/>
    </row>
    <row r="147" spans="1:12" s="224" customFormat="1" x14ac:dyDescent="0.2">
      <c r="A147" s="247"/>
      <c r="B147" s="247"/>
      <c r="E147" s="228"/>
      <c r="F147" s="225"/>
      <c r="G147" s="225"/>
      <c r="H147" s="225"/>
      <c r="L147" s="225"/>
    </row>
    <row r="148" spans="1:12" s="224" customFormat="1" x14ac:dyDescent="0.2">
      <c r="A148" s="247"/>
      <c r="B148" s="247"/>
      <c r="E148" s="228"/>
      <c r="F148" s="225"/>
      <c r="G148" s="225"/>
      <c r="H148" s="225"/>
      <c r="L148" s="225"/>
    </row>
    <row r="149" spans="1:12" s="224" customFormat="1" x14ac:dyDescent="0.2">
      <c r="A149" s="247"/>
      <c r="B149" s="247"/>
      <c r="E149" s="228"/>
      <c r="F149" s="225"/>
      <c r="G149" s="225"/>
      <c r="H149" s="225"/>
      <c r="L149" s="225"/>
    </row>
    <row r="150" spans="1:12" s="224" customFormat="1" x14ac:dyDescent="0.2">
      <c r="A150" s="247"/>
      <c r="B150" s="247"/>
      <c r="E150" s="228"/>
      <c r="F150" s="225"/>
      <c r="G150" s="225"/>
      <c r="H150" s="225"/>
      <c r="L150" s="225"/>
    </row>
    <row r="151" spans="1:12" s="224" customFormat="1" x14ac:dyDescent="0.2">
      <c r="A151" s="247"/>
      <c r="B151" s="247"/>
      <c r="E151" s="228"/>
      <c r="F151" s="225"/>
      <c r="G151" s="225"/>
      <c r="H151" s="225"/>
      <c r="L151" s="225"/>
    </row>
    <row r="152" spans="1:12" s="224" customFormat="1" x14ac:dyDescent="0.2">
      <c r="A152" s="247"/>
      <c r="B152" s="247"/>
      <c r="E152" s="228"/>
      <c r="F152" s="225"/>
      <c r="G152" s="225"/>
      <c r="H152" s="225"/>
      <c r="L152" s="225"/>
    </row>
    <row r="153" spans="1:12" s="224" customFormat="1" x14ac:dyDescent="0.2">
      <c r="A153" s="247"/>
      <c r="B153" s="247"/>
      <c r="E153" s="228"/>
      <c r="F153" s="225"/>
      <c r="G153" s="225"/>
      <c r="H153" s="225"/>
      <c r="L153" s="225"/>
    </row>
    <row r="154" spans="1:12" s="224" customFormat="1" x14ac:dyDescent="0.2">
      <c r="A154" s="247"/>
      <c r="B154" s="247"/>
      <c r="E154" s="228"/>
      <c r="F154" s="225"/>
      <c r="G154" s="225"/>
      <c r="H154" s="225"/>
      <c r="L154" s="225"/>
    </row>
    <row r="155" spans="1:12" s="224" customFormat="1" x14ac:dyDescent="0.2">
      <c r="A155" s="247"/>
      <c r="B155" s="247"/>
      <c r="E155" s="228"/>
      <c r="F155" s="225"/>
      <c r="G155" s="225"/>
      <c r="H155" s="225"/>
      <c r="L155" s="225"/>
    </row>
    <row r="156" spans="1:12" s="224" customFormat="1" x14ac:dyDescent="0.2">
      <c r="A156" s="247"/>
      <c r="B156" s="247"/>
      <c r="E156" s="228"/>
      <c r="F156" s="225"/>
      <c r="G156" s="225"/>
      <c r="H156" s="225"/>
      <c r="L156" s="225"/>
    </row>
    <row r="157" spans="1:12" s="224" customFormat="1" x14ac:dyDescent="0.2">
      <c r="A157" s="247"/>
      <c r="B157" s="247"/>
      <c r="E157" s="228"/>
      <c r="F157" s="225"/>
      <c r="G157" s="225"/>
      <c r="H157" s="225"/>
      <c r="L157" s="225"/>
    </row>
    <row r="158" spans="1:12" s="224" customFormat="1" x14ac:dyDescent="0.2">
      <c r="A158" s="247"/>
      <c r="B158" s="247"/>
      <c r="E158" s="228"/>
      <c r="F158" s="225"/>
      <c r="G158" s="225"/>
      <c r="H158" s="225"/>
      <c r="L158" s="225"/>
    </row>
    <row r="159" spans="1:12" s="224" customFormat="1" x14ac:dyDescent="0.2">
      <c r="A159" s="247"/>
      <c r="B159" s="247"/>
      <c r="E159" s="228"/>
      <c r="F159" s="225"/>
      <c r="G159" s="225"/>
      <c r="H159" s="225"/>
      <c r="L159" s="225"/>
    </row>
    <row r="160" spans="1:12" s="224" customFormat="1" x14ac:dyDescent="0.2">
      <c r="A160" s="247"/>
      <c r="B160" s="247"/>
      <c r="E160" s="228"/>
      <c r="F160" s="225"/>
      <c r="G160" s="225"/>
      <c r="H160" s="225"/>
      <c r="L160" s="225"/>
    </row>
    <row r="161" spans="1:12" s="224" customFormat="1" x14ac:dyDescent="0.2">
      <c r="A161" s="247"/>
      <c r="B161" s="247"/>
      <c r="E161" s="228"/>
      <c r="F161" s="225"/>
      <c r="G161" s="225"/>
      <c r="H161" s="225"/>
      <c r="L161" s="225"/>
    </row>
    <row r="162" spans="1:12" s="224" customFormat="1" x14ac:dyDescent="0.2">
      <c r="A162" s="247"/>
      <c r="B162" s="247"/>
      <c r="E162" s="228"/>
      <c r="F162" s="225"/>
      <c r="G162" s="225"/>
      <c r="H162" s="225"/>
      <c r="L162" s="225"/>
    </row>
    <row r="163" spans="1:12" s="224" customFormat="1" x14ac:dyDescent="0.2">
      <c r="A163" s="247"/>
      <c r="B163" s="247"/>
      <c r="E163" s="228"/>
      <c r="F163" s="225"/>
      <c r="G163" s="225"/>
      <c r="H163" s="225"/>
      <c r="L163" s="225"/>
    </row>
    <row r="164" spans="1:12" s="224" customFormat="1" x14ac:dyDescent="0.2">
      <c r="A164" s="247"/>
      <c r="B164" s="247"/>
      <c r="E164" s="228"/>
      <c r="F164" s="225"/>
      <c r="G164" s="225"/>
      <c r="H164" s="225"/>
      <c r="L164" s="225"/>
    </row>
    <row r="165" spans="1:12" s="224" customFormat="1" x14ac:dyDescent="0.2">
      <c r="A165" s="247"/>
      <c r="B165" s="247"/>
      <c r="E165" s="228"/>
      <c r="F165" s="225"/>
      <c r="G165" s="225"/>
      <c r="H165" s="225"/>
      <c r="L165" s="225"/>
    </row>
    <row r="166" spans="1:12" s="224" customFormat="1" x14ac:dyDescent="0.2">
      <c r="A166" s="247"/>
      <c r="B166" s="247"/>
      <c r="E166" s="228"/>
      <c r="F166" s="225"/>
      <c r="G166" s="225"/>
      <c r="H166" s="225"/>
      <c r="L166" s="225"/>
    </row>
    <row r="167" spans="1:12" s="224" customFormat="1" x14ac:dyDescent="0.2">
      <c r="A167" s="247"/>
      <c r="B167" s="247"/>
      <c r="E167" s="228"/>
      <c r="F167" s="225"/>
      <c r="G167" s="225"/>
      <c r="H167" s="225"/>
      <c r="L167" s="225"/>
    </row>
    <row r="168" spans="1:12" s="224" customFormat="1" x14ac:dyDescent="0.2">
      <c r="A168" s="247"/>
      <c r="B168" s="247"/>
      <c r="E168" s="228"/>
      <c r="F168" s="225"/>
      <c r="G168" s="225"/>
      <c r="H168" s="225"/>
      <c r="L168" s="225"/>
    </row>
    <row r="169" spans="1:12" s="224" customFormat="1" x14ac:dyDescent="0.2">
      <c r="A169" s="247"/>
      <c r="B169" s="247"/>
      <c r="E169" s="228"/>
      <c r="F169" s="225"/>
      <c r="G169" s="225"/>
      <c r="H169" s="225"/>
      <c r="L169" s="225"/>
    </row>
    <row r="170" spans="1:12" s="224" customFormat="1" x14ac:dyDescent="0.2">
      <c r="A170" s="247"/>
      <c r="B170" s="247"/>
      <c r="E170" s="228"/>
      <c r="F170" s="225"/>
      <c r="G170" s="225"/>
      <c r="H170" s="225"/>
      <c r="L170" s="225"/>
    </row>
    <row r="171" spans="1:12" s="224" customFormat="1" x14ac:dyDescent="0.2">
      <c r="A171" s="247"/>
      <c r="B171" s="247"/>
      <c r="E171" s="228"/>
      <c r="F171" s="225"/>
      <c r="G171" s="225"/>
      <c r="H171" s="225"/>
      <c r="L171" s="225"/>
    </row>
    <row r="172" spans="1:12" s="224" customFormat="1" x14ac:dyDescent="0.2">
      <c r="A172" s="247"/>
      <c r="B172" s="247"/>
      <c r="E172" s="228"/>
      <c r="F172" s="225"/>
      <c r="G172" s="225"/>
      <c r="H172" s="225"/>
      <c r="L172" s="225"/>
    </row>
    <row r="173" spans="1:12" s="224" customFormat="1" x14ac:dyDescent="0.2">
      <c r="A173" s="247"/>
      <c r="B173" s="247"/>
      <c r="E173" s="228"/>
      <c r="F173" s="225"/>
      <c r="G173" s="225"/>
      <c r="H173" s="225"/>
      <c r="L173" s="225"/>
    </row>
    <row r="174" spans="1:12" s="224" customFormat="1" x14ac:dyDescent="0.2">
      <c r="A174" s="247"/>
      <c r="B174" s="247"/>
      <c r="E174" s="228"/>
      <c r="F174" s="225"/>
      <c r="G174" s="225"/>
      <c r="H174" s="225"/>
      <c r="L174" s="225"/>
    </row>
    <row r="175" spans="1:12" s="224" customFormat="1" x14ac:dyDescent="0.2">
      <c r="A175" s="247"/>
      <c r="B175" s="247"/>
      <c r="E175" s="228"/>
      <c r="F175" s="225"/>
      <c r="G175" s="225"/>
      <c r="H175" s="225"/>
      <c r="L175" s="225"/>
    </row>
    <row r="176" spans="1:12" s="224" customFormat="1" x14ac:dyDescent="0.2">
      <c r="A176" s="247"/>
      <c r="B176" s="247"/>
      <c r="E176" s="228"/>
      <c r="F176" s="225"/>
      <c r="G176" s="225"/>
      <c r="H176" s="225"/>
      <c r="L176" s="225"/>
    </row>
    <row r="177" spans="1:12" s="224" customFormat="1" x14ac:dyDescent="0.2">
      <c r="A177" s="247"/>
      <c r="B177" s="247"/>
      <c r="E177" s="228"/>
      <c r="F177" s="225"/>
      <c r="G177" s="225"/>
      <c r="H177" s="225"/>
      <c r="L177" s="225"/>
    </row>
    <row r="178" spans="1:12" s="224" customFormat="1" x14ac:dyDescent="0.2">
      <c r="A178" s="247"/>
      <c r="B178" s="247"/>
      <c r="E178" s="228"/>
      <c r="F178" s="225"/>
      <c r="G178" s="225"/>
      <c r="H178" s="225"/>
      <c r="L178" s="225"/>
    </row>
    <row r="179" spans="1:12" s="224" customFormat="1" x14ac:dyDescent="0.2">
      <c r="A179" s="247"/>
      <c r="B179" s="247"/>
      <c r="E179" s="228"/>
      <c r="F179" s="225"/>
      <c r="G179" s="225"/>
      <c r="H179" s="225"/>
      <c r="L179" s="225"/>
    </row>
    <row r="180" spans="1:12" s="224" customFormat="1" x14ac:dyDescent="0.2">
      <c r="A180" s="247"/>
      <c r="B180" s="247"/>
      <c r="E180" s="228"/>
      <c r="F180" s="225"/>
      <c r="G180" s="225"/>
      <c r="H180" s="225"/>
      <c r="L180" s="225"/>
    </row>
    <row r="181" spans="1:12" s="224" customFormat="1" x14ac:dyDescent="0.2">
      <c r="A181" s="247"/>
      <c r="B181" s="247"/>
      <c r="E181" s="228"/>
      <c r="F181" s="225"/>
      <c r="G181" s="225"/>
      <c r="H181" s="225"/>
      <c r="L181" s="225"/>
    </row>
    <row r="182" spans="1:12" s="224" customFormat="1" x14ac:dyDescent="0.2">
      <c r="A182" s="247"/>
      <c r="B182" s="247"/>
      <c r="E182" s="228"/>
      <c r="F182" s="225"/>
      <c r="G182" s="225"/>
      <c r="H182" s="225"/>
      <c r="L182" s="225"/>
    </row>
    <row r="183" spans="1:12" s="224" customFormat="1" x14ac:dyDescent="0.2">
      <c r="A183" s="247"/>
      <c r="B183" s="247"/>
      <c r="E183" s="228"/>
      <c r="F183" s="225"/>
      <c r="G183" s="225"/>
      <c r="H183" s="225"/>
      <c r="L183" s="225"/>
    </row>
    <row r="184" spans="1:12" s="224" customFormat="1" x14ac:dyDescent="0.2">
      <c r="A184" s="247"/>
      <c r="B184" s="247"/>
      <c r="E184" s="228"/>
      <c r="F184" s="225"/>
      <c r="G184" s="225"/>
      <c r="H184" s="225"/>
      <c r="L184" s="225"/>
    </row>
    <row r="185" spans="1:12" s="224" customFormat="1" x14ac:dyDescent="0.2">
      <c r="A185" s="247"/>
      <c r="B185" s="247"/>
      <c r="E185" s="228"/>
      <c r="F185" s="225"/>
      <c r="G185" s="225"/>
      <c r="H185" s="225"/>
      <c r="L185" s="225"/>
    </row>
    <row r="186" spans="1:12" s="224" customFormat="1" x14ac:dyDescent="0.2">
      <c r="A186" s="247"/>
      <c r="B186" s="247"/>
      <c r="E186" s="228"/>
      <c r="F186" s="225"/>
      <c r="G186" s="225"/>
      <c r="H186" s="225"/>
      <c r="L186" s="225"/>
    </row>
    <row r="187" spans="1:12" s="224" customFormat="1" x14ac:dyDescent="0.2">
      <c r="A187" s="247"/>
      <c r="B187" s="247"/>
      <c r="E187" s="228"/>
      <c r="F187" s="225"/>
      <c r="G187" s="225"/>
      <c r="H187" s="225"/>
      <c r="L187" s="225"/>
    </row>
    <row r="188" spans="1:12" s="224" customFormat="1" x14ac:dyDescent="0.2">
      <c r="A188" s="247"/>
      <c r="B188" s="247"/>
      <c r="E188" s="228"/>
      <c r="F188" s="225"/>
      <c r="G188" s="225"/>
      <c r="H188" s="225"/>
      <c r="L188" s="225"/>
    </row>
    <row r="189" spans="1:12" s="224" customFormat="1" x14ac:dyDescent="0.2">
      <c r="A189" s="247"/>
      <c r="B189" s="247"/>
      <c r="E189" s="228"/>
      <c r="F189" s="225"/>
      <c r="G189" s="225"/>
      <c r="H189" s="225"/>
      <c r="L189" s="225"/>
    </row>
    <row r="190" spans="1:12" s="224" customFormat="1" x14ac:dyDescent="0.2">
      <c r="A190" s="247"/>
      <c r="B190" s="247"/>
      <c r="E190" s="228"/>
      <c r="F190" s="225"/>
      <c r="G190" s="225"/>
      <c r="H190" s="225"/>
      <c r="L190" s="225"/>
    </row>
    <row r="191" spans="1:12" s="224" customFormat="1" x14ac:dyDescent="0.2">
      <c r="A191" s="247"/>
      <c r="B191" s="247"/>
      <c r="E191" s="228"/>
      <c r="F191" s="225"/>
      <c r="G191" s="225"/>
      <c r="H191" s="225"/>
      <c r="L191" s="225"/>
    </row>
    <row r="192" spans="1:12" s="224" customFormat="1" x14ac:dyDescent="0.2">
      <c r="A192" s="247"/>
      <c r="B192" s="247"/>
      <c r="E192" s="228"/>
      <c r="F192" s="225"/>
      <c r="G192" s="225"/>
      <c r="H192" s="225"/>
      <c r="L192" s="225"/>
    </row>
    <row r="193" spans="1:12" s="224" customFormat="1" x14ac:dyDescent="0.2">
      <c r="A193" s="247"/>
      <c r="B193" s="247"/>
      <c r="E193" s="228"/>
      <c r="F193" s="225"/>
      <c r="G193" s="225"/>
      <c r="H193" s="225"/>
      <c r="L193" s="225"/>
    </row>
    <row r="194" spans="1:12" s="224" customFormat="1" x14ac:dyDescent="0.2">
      <c r="A194" s="247"/>
      <c r="B194" s="247"/>
      <c r="E194" s="228"/>
      <c r="F194" s="225"/>
      <c r="G194" s="225"/>
      <c r="H194" s="225"/>
      <c r="L194" s="225"/>
    </row>
    <row r="195" spans="1:12" s="224" customFormat="1" x14ac:dyDescent="0.2">
      <c r="A195" s="247"/>
      <c r="B195" s="247"/>
      <c r="E195" s="228"/>
      <c r="F195" s="225"/>
      <c r="G195" s="225"/>
      <c r="H195" s="225"/>
      <c r="L195" s="225"/>
    </row>
    <row r="196" spans="1:12" s="224" customFormat="1" x14ac:dyDescent="0.2">
      <c r="A196" s="247"/>
      <c r="B196" s="247"/>
      <c r="E196" s="228"/>
      <c r="F196" s="225"/>
      <c r="G196" s="225"/>
      <c r="H196" s="225"/>
      <c r="L196" s="225"/>
    </row>
    <row r="197" spans="1:12" s="224" customFormat="1" x14ac:dyDescent="0.2">
      <c r="A197" s="247"/>
      <c r="B197" s="247"/>
      <c r="E197" s="228"/>
      <c r="F197" s="225"/>
      <c r="G197" s="225"/>
      <c r="H197" s="225"/>
      <c r="L197" s="225"/>
    </row>
    <row r="198" spans="1:12" s="224" customFormat="1" x14ac:dyDescent="0.2">
      <c r="A198" s="247"/>
      <c r="B198" s="247"/>
      <c r="E198" s="228"/>
      <c r="F198" s="225"/>
      <c r="G198" s="225"/>
      <c r="H198" s="225"/>
      <c r="L198" s="225"/>
    </row>
    <row r="199" spans="1:12" s="224" customFormat="1" x14ac:dyDescent="0.2">
      <c r="A199" s="247"/>
      <c r="B199" s="247"/>
      <c r="E199" s="228"/>
      <c r="F199" s="225"/>
      <c r="G199" s="225"/>
      <c r="H199" s="225"/>
      <c r="L199" s="225"/>
    </row>
    <row r="200" spans="1:12" s="224" customFormat="1" x14ac:dyDescent="0.2">
      <c r="A200" s="247"/>
      <c r="B200" s="247"/>
      <c r="E200" s="228"/>
      <c r="F200" s="225"/>
      <c r="G200" s="225"/>
      <c r="H200" s="225"/>
      <c r="L200" s="225"/>
    </row>
    <row r="201" spans="1:12" s="224" customFormat="1" x14ac:dyDescent="0.2">
      <c r="A201" s="247"/>
      <c r="B201" s="247"/>
      <c r="E201" s="228"/>
      <c r="F201" s="225"/>
      <c r="G201" s="225"/>
      <c r="H201" s="225"/>
      <c r="L201" s="225"/>
    </row>
    <row r="202" spans="1:12" s="224" customFormat="1" x14ac:dyDescent="0.2">
      <c r="A202" s="247"/>
      <c r="B202" s="247"/>
      <c r="E202" s="228"/>
      <c r="F202" s="225"/>
      <c r="G202" s="225"/>
      <c r="H202" s="225"/>
      <c r="L202" s="225"/>
    </row>
    <row r="203" spans="1:12" s="224" customFormat="1" x14ac:dyDescent="0.2">
      <c r="A203" s="247"/>
      <c r="B203" s="247"/>
      <c r="E203" s="228"/>
      <c r="F203" s="225"/>
      <c r="G203" s="225"/>
      <c r="H203" s="225"/>
      <c r="L203" s="225"/>
    </row>
    <row r="204" spans="1:12" s="224" customFormat="1" x14ac:dyDescent="0.2">
      <c r="A204" s="247"/>
      <c r="B204" s="247"/>
      <c r="E204" s="228"/>
      <c r="F204" s="225"/>
      <c r="G204" s="225"/>
      <c r="H204" s="225"/>
      <c r="L204" s="225"/>
    </row>
    <row r="205" spans="1:12" s="224" customFormat="1" x14ac:dyDescent="0.2">
      <c r="A205" s="247"/>
      <c r="B205" s="247"/>
      <c r="E205" s="228"/>
      <c r="F205" s="225"/>
      <c r="G205" s="225"/>
      <c r="H205" s="225"/>
      <c r="L205" s="225"/>
    </row>
    <row r="206" spans="1:12" s="224" customFormat="1" x14ac:dyDescent="0.2">
      <c r="A206" s="247"/>
      <c r="B206" s="247"/>
      <c r="E206" s="228"/>
      <c r="F206" s="225"/>
      <c r="G206" s="225"/>
      <c r="H206" s="225"/>
      <c r="L206" s="225"/>
    </row>
    <row r="207" spans="1:12" s="224" customFormat="1" x14ac:dyDescent="0.2">
      <c r="A207" s="247"/>
      <c r="B207" s="247"/>
      <c r="E207" s="228"/>
      <c r="F207" s="225"/>
      <c r="G207" s="225"/>
      <c r="H207" s="225"/>
      <c r="L207" s="225"/>
    </row>
    <row r="208" spans="1:12" s="224" customFormat="1" x14ac:dyDescent="0.2">
      <c r="A208" s="247"/>
      <c r="B208" s="247"/>
      <c r="E208" s="228"/>
      <c r="F208" s="225"/>
      <c r="G208" s="225"/>
      <c r="H208" s="225"/>
      <c r="L208" s="225"/>
    </row>
    <row r="209" spans="1:12" s="224" customFormat="1" x14ac:dyDescent="0.2">
      <c r="A209" s="247"/>
      <c r="B209" s="247"/>
      <c r="E209" s="228"/>
      <c r="F209" s="225"/>
      <c r="G209" s="225"/>
      <c r="H209" s="225"/>
      <c r="L209" s="225"/>
    </row>
    <row r="210" spans="1:12" s="224" customFormat="1" x14ac:dyDescent="0.2">
      <c r="A210" s="247"/>
      <c r="B210" s="247"/>
      <c r="E210" s="228"/>
      <c r="F210" s="225"/>
      <c r="G210" s="225"/>
      <c r="H210" s="225"/>
      <c r="L210" s="225"/>
    </row>
    <row r="211" spans="1:12" s="224" customFormat="1" x14ac:dyDescent="0.2">
      <c r="A211" s="247"/>
      <c r="B211" s="247"/>
      <c r="E211" s="228"/>
      <c r="F211" s="225"/>
      <c r="G211" s="225"/>
      <c r="H211" s="225"/>
      <c r="L211" s="225"/>
    </row>
    <row r="212" spans="1:12" s="224" customFormat="1" x14ac:dyDescent="0.2">
      <c r="A212" s="247"/>
      <c r="B212" s="247"/>
      <c r="E212" s="228"/>
      <c r="F212" s="225"/>
      <c r="G212" s="225"/>
      <c r="H212" s="225"/>
      <c r="L212" s="225"/>
    </row>
    <row r="213" spans="1:12" s="224" customFormat="1" x14ac:dyDescent="0.2">
      <c r="A213" s="247"/>
      <c r="B213" s="247"/>
      <c r="E213" s="228"/>
      <c r="F213" s="225"/>
      <c r="G213" s="225"/>
      <c r="H213" s="225"/>
      <c r="L213" s="225"/>
    </row>
    <row r="214" spans="1:12" s="224" customFormat="1" x14ac:dyDescent="0.2">
      <c r="A214" s="247"/>
      <c r="B214" s="247"/>
      <c r="E214" s="228"/>
      <c r="F214" s="225"/>
      <c r="G214" s="225"/>
      <c r="H214" s="225"/>
      <c r="L214" s="225"/>
    </row>
    <row r="215" spans="1:12" s="224" customFormat="1" x14ac:dyDescent="0.2">
      <c r="A215" s="247"/>
      <c r="B215" s="247"/>
      <c r="E215" s="228"/>
      <c r="F215" s="225"/>
      <c r="G215" s="225"/>
      <c r="H215" s="225"/>
      <c r="L215" s="225"/>
    </row>
    <row r="216" spans="1:12" s="224" customFormat="1" x14ac:dyDescent="0.2">
      <c r="A216" s="247"/>
      <c r="B216" s="247"/>
      <c r="E216" s="228"/>
      <c r="F216" s="225"/>
      <c r="G216" s="225"/>
      <c r="H216" s="225"/>
      <c r="L216" s="225"/>
    </row>
    <row r="217" spans="1:12" s="224" customFormat="1" x14ac:dyDescent="0.2">
      <c r="A217" s="247"/>
      <c r="B217" s="247"/>
      <c r="E217" s="228"/>
      <c r="F217" s="225"/>
      <c r="G217" s="225"/>
      <c r="H217" s="225"/>
      <c r="L217" s="225"/>
    </row>
    <row r="218" spans="1:12" s="224" customFormat="1" x14ac:dyDescent="0.2">
      <c r="A218" s="247"/>
      <c r="B218" s="247"/>
      <c r="E218" s="228"/>
      <c r="F218" s="225"/>
      <c r="G218" s="225"/>
      <c r="H218" s="225"/>
      <c r="L218" s="225"/>
    </row>
    <row r="219" spans="1:12" s="224" customFormat="1" x14ac:dyDescent="0.2">
      <c r="A219" s="247"/>
      <c r="B219" s="247"/>
      <c r="E219" s="228"/>
      <c r="F219" s="225"/>
      <c r="G219" s="225"/>
      <c r="H219" s="225"/>
      <c r="L219" s="225"/>
    </row>
    <row r="220" spans="1:12" s="224" customFormat="1" x14ac:dyDescent="0.2">
      <c r="A220" s="247"/>
      <c r="B220" s="247"/>
      <c r="E220" s="228"/>
      <c r="F220" s="225"/>
      <c r="G220" s="225"/>
      <c r="H220" s="225"/>
      <c r="L220" s="225"/>
    </row>
    <row r="221" spans="1:12" s="224" customFormat="1" x14ac:dyDescent="0.2">
      <c r="A221" s="247"/>
      <c r="B221" s="247"/>
      <c r="E221" s="228"/>
      <c r="F221" s="225"/>
      <c r="G221" s="225"/>
      <c r="H221" s="225"/>
      <c r="L221" s="225"/>
    </row>
    <row r="222" spans="1:12" s="224" customFormat="1" x14ac:dyDescent="0.2">
      <c r="A222" s="247"/>
      <c r="B222" s="247"/>
      <c r="E222" s="228"/>
      <c r="F222" s="225"/>
      <c r="G222" s="225"/>
      <c r="H222" s="225"/>
      <c r="L222" s="225"/>
    </row>
    <row r="223" spans="1:12" s="224" customFormat="1" x14ac:dyDescent="0.2">
      <c r="A223" s="247"/>
      <c r="B223" s="247"/>
      <c r="E223" s="228"/>
      <c r="F223" s="225"/>
      <c r="G223" s="225"/>
      <c r="H223" s="225"/>
      <c r="L223" s="225"/>
    </row>
    <row r="224" spans="1:12" s="224" customFormat="1" x14ac:dyDescent="0.2">
      <c r="A224" s="247"/>
      <c r="B224" s="247"/>
      <c r="E224" s="228"/>
      <c r="F224" s="225"/>
      <c r="G224" s="225"/>
      <c r="H224" s="225"/>
      <c r="L224" s="225"/>
    </row>
    <row r="225" spans="1:12" s="224" customFormat="1" x14ac:dyDescent="0.2">
      <c r="A225" s="247"/>
      <c r="B225" s="247"/>
      <c r="E225" s="228"/>
      <c r="F225" s="225"/>
      <c r="G225" s="225"/>
      <c r="H225" s="225"/>
      <c r="L225" s="225"/>
    </row>
    <row r="226" spans="1:12" s="224" customFormat="1" x14ac:dyDescent="0.2">
      <c r="A226" s="247"/>
      <c r="B226" s="247"/>
      <c r="E226" s="228"/>
      <c r="F226" s="225"/>
      <c r="G226" s="225"/>
      <c r="H226" s="225"/>
      <c r="L226" s="225"/>
    </row>
    <row r="227" spans="1:12" s="224" customFormat="1" x14ac:dyDescent="0.2">
      <c r="A227" s="247"/>
      <c r="B227" s="247"/>
      <c r="E227" s="228"/>
      <c r="F227" s="225"/>
      <c r="G227" s="225"/>
      <c r="H227" s="225"/>
      <c r="L227" s="225"/>
    </row>
    <row r="228" spans="1:12" s="224" customFormat="1" x14ac:dyDescent="0.2">
      <c r="A228" s="247"/>
      <c r="B228" s="247"/>
      <c r="E228" s="228"/>
      <c r="F228" s="225"/>
      <c r="G228" s="225"/>
      <c r="H228" s="225"/>
      <c r="L228" s="225"/>
    </row>
    <row r="229" spans="1:12" s="224" customFormat="1" x14ac:dyDescent="0.2">
      <c r="A229" s="247"/>
      <c r="B229" s="247"/>
      <c r="E229" s="228"/>
      <c r="F229" s="225"/>
      <c r="G229" s="225"/>
      <c r="H229" s="225"/>
      <c r="L229" s="225"/>
    </row>
    <row r="230" spans="1:12" s="224" customFormat="1" x14ac:dyDescent="0.2">
      <c r="A230" s="247"/>
      <c r="B230" s="247"/>
      <c r="E230" s="228"/>
      <c r="F230" s="225"/>
      <c r="G230" s="225"/>
      <c r="H230" s="225"/>
      <c r="L230" s="225"/>
    </row>
    <row r="231" spans="1:12" s="224" customFormat="1" x14ac:dyDescent="0.2">
      <c r="A231" s="247"/>
      <c r="B231" s="247"/>
      <c r="E231" s="228"/>
      <c r="F231" s="225"/>
      <c r="G231" s="225"/>
      <c r="H231" s="225"/>
      <c r="L231" s="225"/>
    </row>
    <row r="232" spans="1:12" s="224" customFormat="1" x14ac:dyDescent="0.2">
      <c r="A232" s="247"/>
      <c r="B232" s="247"/>
      <c r="E232" s="228"/>
      <c r="F232" s="225"/>
      <c r="G232" s="225"/>
      <c r="H232" s="225"/>
      <c r="L232" s="225"/>
    </row>
    <row r="233" spans="1:12" s="224" customFormat="1" x14ac:dyDescent="0.2">
      <c r="A233" s="247"/>
      <c r="B233" s="247"/>
      <c r="E233" s="228"/>
      <c r="F233" s="225"/>
      <c r="G233" s="225"/>
      <c r="H233" s="225"/>
      <c r="L233" s="225"/>
    </row>
    <row r="234" spans="1:12" s="224" customFormat="1" x14ac:dyDescent="0.2">
      <c r="A234" s="247"/>
      <c r="B234" s="247"/>
      <c r="E234" s="228"/>
      <c r="F234" s="225"/>
      <c r="G234" s="225"/>
      <c r="H234" s="225"/>
      <c r="L234" s="225"/>
    </row>
    <row r="235" spans="1:12" s="224" customFormat="1" x14ac:dyDescent="0.2">
      <c r="A235" s="247"/>
      <c r="B235" s="247"/>
      <c r="E235" s="228"/>
      <c r="F235" s="225"/>
      <c r="G235" s="225"/>
      <c r="H235" s="225"/>
      <c r="L235" s="225"/>
    </row>
    <row r="236" spans="1:12" s="224" customFormat="1" x14ac:dyDescent="0.2">
      <c r="A236" s="247"/>
      <c r="B236" s="247"/>
      <c r="E236" s="228"/>
      <c r="F236" s="225"/>
      <c r="G236" s="225"/>
      <c r="H236" s="225"/>
      <c r="L236" s="225"/>
    </row>
    <row r="237" spans="1:12" s="224" customFormat="1" x14ac:dyDescent="0.2">
      <c r="A237" s="247"/>
      <c r="B237" s="247"/>
      <c r="E237" s="228"/>
      <c r="F237" s="225"/>
      <c r="G237" s="225"/>
      <c r="H237" s="225"/>
      <c r="L237" s="225"/>
    </row>
    <row r="238" spans="1:12" s="224" customFormat="1" x14ac:dyDescent="0.2">
      <c r="A238" s="247"/>
      <c r="B238" s="247"/>
      <c r="E238" s="228"/>
      <c r="F238" s="225"/>
      <c r="G238" s="225"/>
      <c r="H238" s="225"/>
      <c r="L238" s="225"/>
    </row>
    <row r="239" spans="1:12" s="224" customFormat="1" x14ac:dyDescent="0.2">
      <c r="A239" s="247"/>
      <c r="B239" s="247"/>
      <c r="E239" s="228"/>
      <c r="F239" s="225"/>
      <c r="G239" s="225"/>
      <c r="H239" s="225"/>
      <c r="L239" s="225"/>
    </row>
    <row r="240" spans="1:12" s="224" customFormat="1" x14ac:dyDescent="0.2">
      <c r="A240" s="247"/>
      <c r="B240" s="247"/>
      <c r="E240" s="228"/>
      <c r="F240" s="225"/>
      <c r="G240" s="225"/>
      <c r="H240" s="225"/>
      <c r="L240" s="225"/>
    </row>
    <row r="241" spans="1:12" s="224" customFormat="1" x14ac:dyDescent="0.2">
      <c r="A241" s="247"/>
      <c r="B241" s="247"/>
      <c r="E241" s="228"/>
      <c r="F241" s="225"/>
      <c r="G241" s="225"/>
      <c r="H241" s="225"/>
      <c r="L241" s="225"/>
    </row>
    <row r="242" spans="1:12" s="224" customFormat="1" x14ac:dyDescent="0.2">
      <c r="A242" s="247"/>
      <c r="B242" s="247"/>
      <c r="E242" s="228"/>
      <c r="F242" s="225"/>
      <c r="G242" s="225"/>
      <c r="H242" s="225"/>
      <c r="L242" s="225"/>
    </row>
    <row r="243" spans="1:12" s="224" customFormat="1" x14ac:dyDescent="0.2">
      <c r="A243" s="247"/>
      <c r="B243" s="247"/>
      <c r="E243" s="228"/>
      <c r="F243" s="225"/>
      <c r="G243" s="225"/>
      <c r="H243" s="225"/>
      <c r="L243" s="225"/>
    </row>
    <row r="244" spans="1:12" s="224" customFormat="1" x14ac:dyDescent="0.2">
      <c r="A244" s="247"/>
      <c r="B244" s="247"/>
      <c r="E244" s="228"/>
      <c r="F244" s="225"/>
      <c r="G244" s="225"/>
      <c r="H244" s="225"/>
      <c r="L244" s="225"/>
    </row>
    <row r="245" spans="1:12" s="224" customFormat="1" x14ac:dyDescent="0.2">
      <c r="A245" s="247"/>
      <c r="B245" s="247"/>
      <c r="E245" s="228"/>
      <c r="F245" s="225"/>
      <c r="G245" s="225"/>
      <c r="H245" s="225"/>
      <c r="L245" s="225"/>
    </row>
    <row r="246" spans="1:12" s="224" customFormat="1" x14ac:dyDescent="0.2">
      <c r="A246" s="247"/>
      <c r="B246" s="247"/>
      <c r="E246" s="228"/>
      <c r="F246" s="225"/>
      <c r="G246" s="225"/>
      <c r="H246" s="225"/>
      <c r="L246" s="225"/>
    </row>
    <row r="247" spans="1:12" s="224" customFormat="1" x14ac:dyDescent="0.2">
      <c r="A247" s="247"/>
      <c r="B247" s="247"/>
      <c r="E247" s="228"/>
      <c r="F247" s="225"/>
      <c r="G247" s="225"/>
      <c r="H247" s="225"/>
      <c r="L247" s="225"/>
    </row>
    <row r="248" spans="1:12" s="224" customFormat="1" x14ac:dyDescent="0.2">
      <c r="A248" s="247"/>
      <c r="B248" s="247"/>
      <c r="E248" s="228"/>
      <c r="F248" s="225"/>
      <c r="G248" s="225"/>
      <c r="H248" s="225"/>
      <c r="L248" s="225"/>
    </row>
    <row r="249" spans="1:12" s="224" customFormat="1" x14ac:dyDescent="0.2">
      <c r="A249" s="247"/>
      <c r="B249" s="247"/>
      <c r="E249" s="228"/>
      <c r="F249" s="225"/>
      <c r="G249" s="225"/>
      <c r="H249" s="225"/>
      <c r="L249" s="225"/>
    </row>
    <row r="250" spans="1:12" s="224" customFormat="1" x14ac:dyDescent="0.2">
      <c r="A250" s="247"/>
      <c r="B250" s="247"/>
      <c r="E250" s="228"/>
      <c r="F250" s="225"/>
      <c r="G250" s="225"/>
      <c r="H250" s="225"/>
      <c r="L250" s="225"/>
    </row>
    <row r="251" spans="1:12" s="224" customFormat="1" x14ac:dyDescent="0.2">
      <c r="A251" s="247"/>
      <c r="B251" s="247"/>
      <c r="E251" s="228"/>
      <c r="F251" s="225"/>
      <c r="G251" s="225"/>
      <c r="H251" s="225"/>
      <c r="L251" s="225"/>
    </row>
    <row r="252" spans="1:12" s="224" customFormat="1" x14ac:dyDescent="0.2">
      <c r="A252" s="247"/>
      <c r="B252" s="247"/>
      <c r="E252" s="228"/>
      <c r="F252" s="225"/>
      <c r="G252" s="225"/>
      <c r="H252" s="225"/>
      <c r="L252" s="225"/>
    </row>
    <row r="253" spans="1:12" s="224" customFormat="1" x14ac:dyDescent="0.2">
      <c r="A253" s="247"/>
      <c r="B253" s="247"/>
      <c r="E253" s="228"/>
      <c r="F253" s="225"/>
      <c r="G253" s="225"/>
      <c r="H253" s="225"/>
      <c r="L253" s="225"/>
    </row>
    <row r="254" spans="1:12" s="224" customFormat="1" x14ac:dyDescent="0.2">
      <c r="A254" s="247"/>
      <c r="B254" s="247"/>
      <c r="E254" s="228"/>
      <c r="F254" s="225"/>
      <c r="G254" s="225"/>
      <c r="H254" s="225"/>
      <c r="L254" s="225"/>
    </row>
    <row r="255" spans="1:12" s="224" customFormat="1" x14ac:dyDescent="0.2">
      <c r="A255" s="247"/>
      <c r="B255" s="247"/>
      <c r="E255" s="228"/>
      <c r="F255" s="225"/>
      <c r="G255" s="225"/>
      <c r="H255" s="225"/>
      <c r="L255" s="225"/>
    </row>
    <row r="256" spans="1:12" s="224" customFormat="1" x14ac:dyDescent="0.2">
      <c r="A256" s="247"/>
      <c r="B256" s="247"/>
      <c r="E256" s="228"/>
      <c r="F256" s="225"/>
      <c r="G256" s="225"/>
      <c r="H256" s="225"/>
      <c r="L256" s="225"/>
    </row>
    <row r="257" spans="1:12" s="224" customFormat="1" x14ac:dyDescent="0.2">
      <c r="A257" s="247"/>
      <c r="B257" s="247"/>
      <c r="E257" s="228"/>
      <c r="F257" s="225"/>
      <c r="G257" s="225"/>
      <c r="H257" s="225"/>
      <c r="L257" s="225"/>
    </row>
    <row r="258" spans="1:12" s="224" customFormat="1" x14ac:dyDescent="0.2">
      <c r="A258" s="247"/>
      <c r="B258" s="247"/>
      <c r="E258" s="228"/>
      <c r="F258" s="225"/>
      <c r="G258" s="225"/>
      <c r="H258" s="225"/>
      <c r="L258" s="225"/>
    </row>
    <row r="259" spans="1:12" s="224" customFormat="1" x14ac:dyDescent="0.2">
      <c r="A259" s="247"/>
      <c r="B259" s="247"/>
      <c r="E259" s="228"/>
      <c r="F259" s="225"/>
      <c r="G259" s="225"/>
      <c r="H259" s="225"/>
      <c r="L259" s="225"/>
    </row>
    <row r="260" spans="1:12" s="224" customFormat="1" x14ac:dyDescent="0.2">
      <c r="A260" s="247"/>
      <c r="B260" s="247"/>
      <c r="E260" s="228"/>
      <c r="F260" s="225"/>
      <c r="G260" s="225"/>
      <c r="H260" s="225"/>
      <c r="L260" s="225"/>
    </row>
    <row r="261" spans="1:12" s="224" customFormat="1" x14ac:dyDescent="0.2">
      <c r="A261" s="247"/>
      <c r="B261" s="247"/>
      <c r="E261" s="228"/>
      <c r="F261" s="225"/>
      <c r="G261" s="225"/>
      <c r="H261" s="225"/>
      <c r="L261" s="225"/>
    </row>
    <row r="262" spans="1:12" s="224" customFormat="1" x14ac:dyDescent="0.2">
      <c r="A262" s="247"/>
      <c r="B262" s="247"/>
      <c r="E262" s="228"/>
      <c r="F262" s="225"/>
      <c r="G262" s="225"/>
      <c r="H262" s="225"/>
      <c r="L262" s="225"/>
    </row>
    <row r="263" spans="1:12" s="224" customFormat="1" x14ac:dyDescent="0.2">
      <c r="A263" s="247"/>
      <c r="B263" s="247"/>
      <c r="E263" s="228"/>
      <c r="F263" s="225"/>
      <c r="G263" s="225"/>
      <c r="H263" s="225"/>
      <c r="L263" s="225"/>
    </row>
    <row r="264" spans="1:12" s="224" customFormat="1" x14ac:dyDescent="0.2">
      <c r="A264" s="247"/>
      <c r="B264" s="247"/>
      <c r="E264" s="228"/>
      <c r="F264" s="225"/>
      <c r="G264" s="225"/>
      <c r="H264" s="225"/>
      <c r="L264" s="225"/>
    </row>
    <row r="265" spans="1:12" s="224" customFormat="1" x14ac:dyDescent="0.2">
      <c r="A265" s="247"/>
      <c r="B265" s="247"/>
      <c r="E265" s="228"/>
      <c r="F265" s="225"/>
      <c r="G265" s="225"/>
      <c r="H265" s="225"/>
      <c r="L265" s="225"/>
    </row>
    <row r="266" spans="1:12" s="224" customFormat="1" x14ac:dyDescent="0.2">
      <c r="A266" s="247"/>
      <c r="B266" s="247"/>
      <c r="E266" s="228"/>
      <c r="F266" s="225"/>
      <c r="G266" s="225"/>
      <c r="H266" s="225"/>
      <c r="L266" s="225"/>
    </row>
    <row r="267" spans="1:12" s="224" customFormat="1" x14ac:dyDescent="0.2">
      <c r="A267" s="247"/>
      <c r="B267" s="247"/>
      <c r="E267" s="228"/>
      <c r="F267" s="225"/>
      <c r="G267" s="225"/>
      <c r="H267" s="225"/>
      <c r="L267" s="225"/>
    </row>
    <row r="268" spans="1:12" s="224" customFormat="1" x14ac:dyDescent="0.2">
      <c r="A268" s="247"/>
      <c r="B268" s="247"/>
      <c r="E268" s="228"/>
      <c r="F268" s="225"/>
      <c r="G268" s="225"/>
      <c r="H268" s="225"/>
      <c r="L268" s="225"/>
    </row>
    <row r="269" spans="1:12" s="224" customFormat="1" x14ac:dyDescent="0.2">
      <c r="A269" s="247"/>
      <c r="B269" s="247"/>
      <c r="E269" s="228"/>
      <c r="F269" s="225"/>
      <c r="G269" s="225"/>
      <c r="H269" s="225"/>
      <c r="L269" s="225"/>
    </row>
    <row r="270" spans="1:12" s="224" customFormat="1" x14ac:dyDescent="0.2">
      <c r="A270" s="247"/>
      <c r="B270" s="247"/>
      <c r="E270" s="228"/>
      <c r="F270" s="225"/>
      <c r="G270" s="225"/>
      <c r="H270" s="225"/>
      <c r="L270" s="225"/>
    </row>
    <row r="271" spans="1:12" s="224" customFormat="1" x14ac:dyDescent="0.2">
      <c r="A271" s="247"/>
      <c r="B271" s="247"/>
      <c r="E271" s="228"/>
      <c r="F271" s="225"/>
      <c r="G271" s="225"/>
      <c r="H271" s="225"/>
      <c r="L271" s="225"/>
    </row>
    <row r="272" spans="1:12" s="224" customFormat="1" x14ac:dyDescent="0.2">
      <c r="A272" s="247"/>
      <c r="B272" s="247"/>
      <c r="E272" s="228"/>
      <c r="F272" s="225"/>
      <c r="G272" s="225"/>
      <c r="H272" s="225"/>
      <c r="L272" s="225"/>
    </row>
    <row r="273" spans="1:12" s="224" customFormat="1" x14ac:dyDescent="0.2">
      <c r="A273" s="247"/>
      <c r="B273" s="247"/>
      <c r="E273" s="228"/>
      <c r="F273" s="225"/>
      <c r="G273" s="225"/>
      <c r="H273" s="225"/>
      <c r="L273" s="225"/>
    </row>
    <row r="274" spans="1:12" s="224" customFormat="1" x14ac:dyDescent="0.2">
      <c r="A274" s="247"/>
      <c r="B274" s="247"/>
      <c r="E274" s="228"/>
      <c r="F274" s="225"/>
      <c r="G274" s="225"/>
      <c r="H274" s="225"/>
      <c r="L274" s="225"/>
    </row>
    <row r="275" spans="1:12" s="224" customFormat="1" x14ac:dyDescent="0.2">
      <c r="A275" s="247"/>
      <c r="B275" s="247"/>
      <c r="E275" s="228"/>
      <c r="F275" s="225"/>
      <c r="G275" s="225"/>
      <c r="H275" s="225"/>
      <c r="L275" s="225"/>
    </row>
    <row r="276" spans="1:12" s="224" customFormat="1" x14ac:dyDescent="0.2">
      <c r="A276" s="247"/>
      <c r="B276" s="247"/>
      <c r="E276" s="228"/>
      <c r="F276" s="225"/>
      <c r="G276" s="225"/>
      <c r="H276" s="225"/>
      <c r="L276" s="225"/>
    </row>
    <row r="277" spans="1:12" s="224" customFormat="1" x14ac:dyDescent="0.2">
      <c r="A277" s="247"/>
      <c r="B277" s="247"/>
      <c r="E277" s="228"/>
      <c r="F277" s="225"/>
      <c r="G277" s="225"/>
      <c r="H277" s="225"/>
      <c r="L277" s="225"/>
    </row>
    <row r="278" spans="1:12" s="224" customFormat="1" x14ac:dyDescent="0.2">
      <c r="A278" s="247"/>
      <c r="B278" s="247"/>
      <c r="E278" s="228"/>
      <c r="F278" s="225"/>
      <c r="G278" s="225"/>
      <c r="H278" s="225"/>
      <c r="L278" s="225"/>
    </row>
    <row r="279" spans="1:12" s="224" customFormat="1" x14ac:dyDescent="0.2">
      <c r="A279" s="247"/>
      <c r="B279" s="247"/>
      <c r="E279" s="228"/>
      <c r="F279" s="225"/>
      <c r="G279" s="225"/>
      <c r="H279" s="225"/>
      <c r="L279" s="225"/>
    </row>
    <row r="280" spans="1:12" s="224" customFormat="1" x14ac:dyDescent="0.2">
      <c r="A280" s="247"/>
      <c r="B280" s="247"/>
      <c r="E280" s="228"/>
      <c r="F280" s="225"/>
      <c r="G280" s="225"/>
      <c r="H280" s="225"/>
      <c r="L280" s="225"/>
    </row>
    <row r="281" spans="1:12" s="224" customFormat="1" x14ac:dyDescent="0.2">
      <c r="A281" s="247"/>
      <c r="B281" s="247"/>
      <c r="E281" s="228"/>
      <c r="F281" s="225"/>
      <c r="G281" s="225"/>
      <c r="H281" s="225"/>
      <c r="L281" s="225"/>
    </row>
    <row r="282" spans="1:12" s="224" customFormat="1" x14ac:dyDescent="0.2">
      <c r="A282" s="247"/>
      <c r="B282" s="247"/>
      <c r="E282" s="228"/>
      <c r="F282" s="225"/>
      <c r="G282" s="225"/>
      <c r="H282" s="225"/>
      <c r="L282" s="225"/>
    </row>
    <row r="283" spans="1:12" s="224" customFormat="1" x14ac:dyDescent="0.2">
      <c r="A283" s="247"/>
      <c r="B283" s="247"/>
      <c r="E283" s="228"/>
      <c r="F283" s="225"/>
      <c r="G283" s="225"/>
      <c r="H283" s="225"/>
      <c r="L283" s="225"/>
    </row>
    <row r="284" spans="1:12" s="224" customFormat="1" x14ac:dyDescent="0.2">
      <c r="A284" s="247"/>
      <c r="B284" s="247"/>
      <c r="E284" s="228"/>
      <c r="F284" s="225"/>
      <c r="G284" s="225"/>
      <c r="H284" s="225"/>
      <c r="L284" s="225"/>
    </row>
    <row r="285" spans="1:12" s="224" customFormat="1" x14ac:dyDescent="0.2">
      <c r="A285" s="247"/>
      <c r="B285" s="247"/>
      <c r="E285" s="228"/>
      <c r="F285" s="225"/>
      <c r="G285" s="225"/>
      <c r="H285" s="225"/>
      <c r="L285" s="225"/>
    </row>
    <row r="286" spans="1:12" s="224" customFormat="1" x14ac:dyDescent="0.2">
      <c r="A286" s="247"/>
      <c r="B286" s="247"/>
      <c r="E286" s="228"/>
      <c r="F286" s="225"/>
      <c r="G286" s="225"/>
      <c r="H286" s="225"/>
      <c r="L286" s="225"/>
    </row>
    <row r="287" spans="1:12" s="224" customFormat="1" x14ac:dyDescent="0.2">
      <c r="A287" s="247"/>
      <c r="B287" s="247"/>
      <c r="E287" s="228"/>
      <c r="F287" s="225"/>
      <c r="G287" s="225"/>
      <c r="H287" s="225"/>
      <c r="L287" s="225"/>
    </row>
    <row r="288" spans="1:12" s="224" customFormat="1" x14ac:dyDescent="0.2">
      <c r="A288" s="247"/>
      <c r="B288" s="247"/>
      <c r="E288" s="228"/>
      <c r="F288" s="225"/>
      <c r="G288" s="225"/>
      <c r="H288" s="225"/>
      <c r="L288" s="225"/>
    </row>
    <row r="289" spans="1:12" s="224" customFormat="1" x14ac:dyDescent="0.2">
      <c r="A289" s="247"/>
      <c r="B289" s="247"/>
      <c r="E289" s="228"/>
      <c r="F289" s="225"/>
      <c r="G289" s="225"/>
      <c r="H289" s="225"/>
      <c r="L289" s="225"/>
    </row>
    <row r="290" spans="1:12" s="224" customFormat="1" x14ac:dyDescent="0.2">
      <c r="A290" s="247"/>
      <c r="B290" s="247"/>
      <c r="E290" s="228"/>
      <c r="F290" s="225"/>
      <c r="G290" s="225"/>
      <c r="H290" s="225"/>
      <c r="L290" s="225"/>
    </row>
    <row r="291" spans="1:12" s="224" customFormat="1" x14ac:dyDescent="0.2">
      <c r="A291" s="247"/>
      <c r="B291" s="247"/>
      <c r="E291" s="228"/>
      <c r="F291" s="225"/>
      <c r="G291" s="225"/>
      <c r="H291" s="225"/>
      <c r="L291" s="225"/>
    </row>
    <row r="292" spans="1:12" s="224" customFormat="1" x14ac:dyDescent="0.2">
      <c r="A292" s="247"/>
      <c r="B292" s="247"/>
      <c r="E292" s="228"/>
      <c r="F292" s="225"/>
      <c r="G292" s="225"/>
      <c r="H292" s="225"/>
      <c r="L292" s="225"/>
    </row>
    <row r="293" spans="1:12" s="224" customFormat="1" x14ac:dyDescent="0.2">
      <c r="A293" s="247"/>
      <c r="B293" s="247"/>
      <c r="E293" s="228"/>
      <c r="F293" s="225"/>
      <c r="G293" s="225"/>
      <c r="H293" s="225"/>
      <c r="L293" s="225"/>
    </row>
    <row r="294" spans="1:12" s="224" customFormat="1" x14ac:dyDescent="0.2">
      <c r="A294" s="247"/>
      <c r="B294" s="247"/>
      <c r="E294" s="228"/>
      <c r="F294" s="225"/>
      <c r="G294" s="225"/>
      <c r="H294" s="225"/>
      <c r="L294" s="225"/>
    </row>
    <row r="295" spans="1:12" s="224" customFormat="1" x14ac:dyDescent="0.2">
      <c r="A295" s="247"/>
      <c r="B295" s="247"/>
      <c r="E295" s="228"/>
      <c r="F295" s="225"/>
      <c r="G295" s="225"/>
      <c r="H295" s="225"/>
      <c r="L295" s="225"/>
    </row>
    <row r="296" spans="1:12" s="224" customFormat="1" x14ac:dyDescent="0.2">
      <c r="A296" s="247"/>
      <c r="B296" s="247"/>
      <c r="E296" s="228"/>
      <c r="F296" s="225"/>
      <c r="G296" s="225"/>
      <c r="H296" s="225"/>
      <c r="L296" s="225"/>
    </row>
    <row r="297" spans="1:12" s="224" customFormat="1" x14ac:dyDescent="0.2">
      <c r="A297" s="247"/>
      <c r="B297" s="247"/>
      <c r="E297" s="228"/>
      <c r="F297" s="225"/>
      <c r="G297" s="225"/>
      <c r="H297" s="225"/>
      <c r="L297" s="225"/>
    </row>
    <row r="298" spans="1:12" s="224" customFormat="1" x14ac:dyDescent="0.2">
      <c r="A298" s="247"/>
      <c r="B298" s="247"/>
      <c r="E298" s="228"/>
      <c r="F298" s="225"/>
      <c r="G298" s="225"/>
      <c r="H298" s="225"/>
      <c r="L298" s="225"/>
    </row>
    <row r="299" spans="1:12" s="224" customFormat="1" x14ac:dyDescent="0.2">
      <c r="A299" s="247"/>
      <c r="B299" s="247"/>
      <c r="E299" s="228"/>
      <c r="F299" s="225"/>
      <c r="G299" s="225"/>
      <c r="H299" s="225"/>
      <c r="L299" s="225"/>
    </row>
    <row r="300" spans="1:12" s="224" customFormat="1" x14ac:dyDescent="0.2">
      <c r="A300" s="247"/>
      <c r="B300" s="247"/>
      <c r="E300" s="228"/>
      <c r="F300" s="225"/>
      <c r="G300" s="225"/>
      <c r="H300" s="225"/>
      <c r="L300" s="225"/>
    </row>
    <row r="301" spans="1:12" s="224" customFormat="1" x14ac:dyDescent="0.2">
      <c r="A301" s="247"/>
      <c r="B301" s="247"/>
      <c r="E301" s="228"/>
      <c r="F301" s="225"/>
      <c r="G301" s="225"/>
      <c r="H301" s="225"/>
      <c r="L301" s="225"/>
    </row>
    <row r="302" spans="1:12" s="224" customFormat="1" x14ac:dyDescent="0.2">
      <c r="A302" s="247"/>
      <c r="B302" s="247"/>
      <c r="E302" s="228"/>
      <c r="F302" s="225"/>
      <c r="G302" s="225"/>
      <c r="H302" s="225"/>
      <c r="L302" s="225"/>
    </row>
    <row r="303" spans="1:12" s="224" customFormat="1" x14ac:dyDescent="0.2">
      <c r="A303" s="247"/>
      <c r="B303" s="247"/>
      <c r="E303" s="228"/>
      <c r="F303" s="225"/>
      <c r="G303" s="225"/>
      <c r="H303" s="225"/>
      <c r="L303" s="225"/>
    </row>
    <row r="304" spans="1:12" s="224" customFormat="1" x14ac:dyDescent="0.2">
      <c r="A304" s="247"/>
      <c r="B304" s="247"/>
      <c r="E304" s="228"/>
      <c r="F304" s="225"/>
      <c r="G304" s="225"/>
      <c r="H304" s="225"/>
      <c r="L304" s="225"/>
    </row>
    <row r="305" spans="1:12" s="224" customFormat="1" x14ac:dyDescent="0.2">
      <c r="A305" s="247"/>
      <c r="B305" s="247"/>
      <c r="E305" s="228"/>
      <c r="F305" s="225"/>
      <c r="G305" s="225"/>
      <c r="H305" s="225"/>
      <c r="L305" s="225"/>
    </row>
    <row r="306" spans="1:12" s="224" customFormat="1" x14ac:dyDescent="0.2">
      <c r="A306" s="247"/>
      <c r="B306" s="247"/>
      <c r="E306" s="228"/>
      <c r="F306" s="225"/>
      <c r="G306" s="225"/>
      <c r="H306" s="225"/>
      <c r="L306" s="225"/>
    </row>
    <row r="307" spans="1:12" s="224" customFormat="1" x14ac:dyDescent="0.2">
      <c r="A307" s="247"/>
      <c r="B307" s="247"/>
      <c r="E307" s="228"/>
      <c r="F307" s="225"/>
      <c r="G307" s="225"/>
      <c r="H307" s="225"/>
      <c r="L307" s="225"/>
    </row>
    <row r="308" spans="1:12" s="224" customFormat="1" x14ac:dyDescent="0.2">
      <c r="A308" s="247"/>
      <c r="B308" s="247"/>
      <c r="E308" s="228"/>
      <c r="F308" s="225"/>
      <c r="G308" s="225"/>
      <c r="H308" s="225"/>
      <c r="L308" s="225"/>
    </row>
    <row r="309" spans="1:12" s="224" customFormat="1" x14ac:dyDescent="0.2">
      <c r="A309" s="247"/>
      <c r="B309" s="247"/>
      <c r="E309" s="228"/>
      <c r="F309" s="225"/>
      <c r="G309" s="225"/>
      <c r="H309" s="225"/>
      <c r="L309" s="225"/>
    </row>
    <row r="310" spans="1:12" s="224" customFormat="1" x14ac:dyDescent="0.2">
      <c r="A310" s="247"/>
      <c r="B310" s="247"/>
      <c r="E310" s="228"/>
      <c r="F310" s="225"/>
      <c r="G310" s="225"/>
      <c r="H310" s="225"/>
      <c r="L310" s="225"/>
    </row>
    <row r="311" spans="1:12" s="224" customFormat="1" x14ac:dyDescent="0.2">
      <c r="A311" s="247"/>
      <c r="B311" s="247"/>
      <c r="E311" s="228"/>
      <c r="F311" s="225"/>
      <c r="G311" s="225"/>
      <c r="H311" s="225"/>
      <c r="L311" s="225"/>
    </row>
    <row r="312" spans="1:12" s="224" customFormat="1" x14ac:dyDescent="0.2">
      <c r="A312" s="247"/>
      <c r="B312" s="247"/>
      <c r="E312" s="228"/>
      <c r="F312" s="225"/>
      <c r="G312" s="225"/>
      <c r="H312" s="225"/>
      <c r="L312" s="225"/>
    </row>
    <row r="313" spans="1:12" s="224" customFormat="1" x14ac:dyDescent="0.2">
      <c r="A313" s="247"/>
      <c r="B313" s="247"/>
      <c r="E313" s="228"/>
      <c r="F313" s="225"/>
      <c r="G313" s="225"/>
      <c r="H313" s="225"/>
      <c r="L313" s="225"/>
    </row>
    <row r="314" spans="1:12" s="224" customFormat="1" x14ac:dyDescent="0.2">
      <c r="A314" s="247"/>
      <c r="B314" s="247"/>
      <c r="E314" s="228"/>
      <c r="F314" s="225"/>
      <c r="G314" s="225"/>
      <c r="H314" s="225"/>
      <c r="L314" s="225"/>
    </row>
    <row r="315" spans="1:12" s="224" customFormat="1" x14ac:dyDescent="0.2">
      <c r="A315" s="247"/>
      <c r="B315" s="247"/>
      <c r="E315" s="228"/>
      <c r="F315" s="225"/>
      <c r="G315" s="225"/>
      <c r="H315" s="225"/>
      <c r="L315" s="225"/>
    </row>
    <row r="316" spans="1:12" s="224" customFormat="1" x14ac:dyDescent="0.2">
      <c r="A316" s="247"/>
      <c r="B316" s="247"/>
      <c r="E316" s="228"/>
      <c r="F316" s="225"/>
      <c r="G316" s="225"/>
      <c r="H316" s="225"/>
      <c r="L316" s="225"/>
    </row>
    <row r="317" spans="1:12" s="224" customFormat="1" x14ac:dyDescent="0.2">
      <c r="A317" s="247"/>
      <c r="B317" s="247"/>
      <c r="E317" s="228"/>
      <c r="F317" s="225"/>
      <c r="G317" s="225"/>
      <c r="H317" s="225"/>
      <c r="L317" s="225"/>
    </row>
    <row r="318" spans="1:12" s="224" customFormat="1" x14ac:dyDescent="0.2">
      <c r="A318" s="247"/>
      <c r="B318" s="247"/>
      <c r="E318" s="228"/>
      <c r="F318" s="225"/>
      <c r="G318" s="225"/>
      <c r="H318" s="225"/>
      <c r="L318" s="225"/>
    </row>
    <row r="319" spans="1:12" s="224" customFormat="1" x14ac:dyDescent="0.2">
      <c r="A319" s="247"/>
      <c r="B319" s="247"/>
      <c r="E319" s="228"/>
      <c r="F319" s="225"/>
      <c r="G319" s="225"/>
      <c r="H319" s="225"/>
      <c r="L319" s="225"/>
    </row>
    <row r="320" spans="1:12" s="224" customFormat="1" x14ac:dyDescent="0.2">
      <c r="A320" s="247"/>
      <c r="B320" s="247"/>
      <c r="E320" s="228"/>
      <c r="F320" s="225"/>
      <c r="G320" s="225"/>
      <c r="H320" s="225"/>
      <c r="L320" s="225"/>
    </row>
    <row r="321" spans="1:12" s="224" customFormat="1" x14ac:dyDescent="0.2">
      <c r="A321" s="247"/>
      <c r="B321" s="247"/>
      <c r="E321" s="228"/>
      <c r="F321" s="225"/>
      <c r="G321" s="225"/>
      <c r="H321" s="225"/>
      <c r="L321" s="225"/>
    </row>
    <row r="322" spans="1:12" s="224" customFormat="1" x14ac:dyDescent="0.2">
      <c r="A322" s="247"/>
      <c r="B322" s="247"/>
      <c r="E322" s="228"/>
      <c r="F322" s="225"/>
      <c r="G322" s="225"/>
      <c r="H322" s="225"/>
      <c r="L322" s="225"/>
    </row>
    <row r="323" spans="1:12" s="224" customFormat="1" x14ac:dyDescent="0.2">
      <c r="A323" s="247"/>
      <c r="B323" s="247"/>
      <c r="E323" s="228"/>
      <c r="F323" s="225"/>
      <c r="G323" s="225"/>
      <c r="H323" s="225"/>
      <c r="L323" s="225"/>
    </row>
    <row r="324" spans="1:12" s="224" customFormat="1" x14ac:dyDescent="0.2">
      <c r="A324" s="247"/>
      <c r="B324" s="247"/>
      <c r="E324" s="228"/>
      <c r="F324" s="225"/>
      <c r="G324" s="225"/>
      <c r="H324" s="225"/>
      <c r="L324" s="225"/>
    </row>
    <row r="325" spans="1:12" s="224" customFormat="1" x14ac:dyDescent="0.2">
      <c r="A325" s="247"/>
      <c r="B325" s="247"/>
      <c r="E325" s="228"/>
      <c r="F325" s="225"/>
      <c r="G325" s="225"/>
      <c r="H325" s="225"/>
      <c r="L325" s="225"/>
    </row>
    <row r="326" spans="1:12" s="224" customFormat="1" x14ac:dyDescent="0.2">
      <c r="A326" s="247"/>
      <c r="B326" s="247"/>
      <c r="E326" s="228"/>
      <c r="F326" s="225"/>
      <c r="G326" s="225"/>
      <c r="H326" s="225"/>
      <c r="L326" s="225"/>
    </row>
    <row r="327" spans="1:12" s="224" customFormat="1" x14ac:dyDescent="0.2">
      <c r="A327" s="247"/>
      <c r="B327" s="247"/>
      <c r="E327" s="228"/>
      <c r="F327" s="225"/>
      <c r="G327" s="225"/>
      <c r="H327" s="225"/>
      <c r="L327" s="225"/>
    </row>
    <row r="328" spans="1:12" s="224" customFormat="1" x14ac:dyDescent="0.2">
      <c r="A328" s="247"/>
      <c r="B328" s="247"/>
      <c r="E328" s="228"/>
      <c r="F328" s="225"/>
      <c r="G328" s="225"/>
      <c r="H328" s="225"/>
      <c r="L328" s="225"/>
    </row>
    <row r="329" spans="1:12" s="224" customFormat="1" x14ac:dyDescent="0.2">
      <c r="A329" s="247"/>
      <c r="B329" s="247"/>
      <c r="E329" s="228"/>
      <c r="F329" s="225"/>
      <c r="G329" s="225"/>
      <c r="H329" s="225"/>
      <c r="L329" s="225"/>
    </row>
    <row r="330" spans="1:12" s="224" customFormat="1" x14ac:dyDescent="0.2">
      <c r="A330" s="247"/>
      <c r="B330" s="247"/>
      <c r="E330" s="228"/>
      <c r="F330" s="225"/>
      <c r="G330" s="225"/>
      <c r="H330" s="225"/>
      <c r="L330" s="225"/>
    </row>
    <row r="331" spans="1:12" s="224" customFormat="1" x14ac:dyDescent="0.2">
      <c r="A331" s="247"/>
      <c r="B331" s="247"/>
      <c r="E331" s="228"/>
      <c r="F331" s="225"/>
      <c r="G331" s="225"/>
      <c r="H331" s="225"/>
      <c r="L331" s="225"/>
    </row>
    <row r="332" spans="1:12" s="224" customFormat="1" x14ac:dyDescent="0.2">
      <c r="A332" s="247"/>
      <c r="B332" s="247"/>
      <c r="E332" s="228"/>
      <c r="F332" s="225"/>
      <c r="G332" s="225"/>
      <c r="H332" s="225"/>
      <c r="L332" s="225"/>
    </row>
    <row r="333" spans="1:12" s="224" customFormat="1" x14ac:dyDescent="0.2">
      <c r="A333" s="247"/>
      <c r="B333" s="247"/>
      <c r="E333" s="228"/>
      <c r="F333" s="225"/>
      <c r="G333" s="225"/>
      <c r="H333" s="225"/>
      <c r="L333" s="225"/>
    </row>
    <row r="334" spans="1:12" s="224" customFormat="1" x14ac:dyDescent="0.2">
      <c r="A334" s="247"/>
      <c r="B334" s="247"/>
      <c r="E334" s="228"/>
      <c r="F334" s="225"/>
      <c r="G334" s="225"/>
      <c r="H334" s="225"/>
      <c r="L334" s="225"/>
    </row>
    <row r="335" spans="1:12" s="224" customFormat="1" x14ac:dyDescent="0.2">
      <c r="A335" s="247"/>
      <c r="B335" s="247"/>
      <c r="E335" s="228"/>
      <c r="F335" s="225"/>
      <c r="G335" s="225"/>
      <c r="H335" s="225"/>
      <c r="L335" s="225"/>
    </row>
    <row r="336" spans="1:12" s="224" customFormat="1" x14ac:dyDescent="0.2">
      <c r="A336" s="247"/>
      <c r="B336" s="247"/>
      <c r="E336" s="228"/>
      <c r="F336" s="225"/>
      <c r="G336" s="225"/>
      <c r="H336" s="225"/>
      <c r="L336" s="225"/>
    </row>
    <row r="337" spans="1:12" s="224" customFormat="1" x14ac:dyDescent="0.2">
      <c r="A337" s="247"/>
      <c r="B337" s="247"/>
      <c r="E337" s="228"/>
      <c r="F337" s="225"/>
      <c r="G337" s="225"/>
      <c r="H337" s="225"/>
      <c r="L337" s="225"/>
    </row>
    <row r="338" spans="1:12" s="224" customFormat="1" x14ac:dyDescent="0.2">
      <c r="A338" s="247"/>
      <c r="B338" s="247"/>
      <c r="E338" s="228"/>
      <c r="F338" s="225"/>
      <c r="G338" s="225"/>
      <c r="H338" s="225"/>
      <c r="L338" s="225"/>
    </row>
    <row r="339" spans="1:12" s="224" customFormat="1" x14ac:dyDescent="0.2">
      <c r="A339" s="247"/>
      <c r="B339" s="247"/>
      <c r="E339" s="228"/>
      <c r="F339" s="225"/>
      <c r="G339" s="225"/>
      <c r="H339" s="225"/>
      <c r="L339" s="225"/>
    </row>
    <row r="340" spans="1:12" s="224" customFormat="1" x14ac:dyDescent="0.2">
      <c r="A340" s="247"/>
      <c r="B340" s="247"/>
      <c r="E340" s="228"/>
      <c r="F340" s="225"/>
      <c r="G340" s="225"/>
      <c r="H340" s="225"/>
      <c r="L340" s="225"/>
    </row>
    <row r="341" spans="1:12" s="224" customFormat="1" x14ac:dyDescent="0.2">
      <c r="A341" s="247"/>
      <c r="B341" s="247"/>
      <c r="E341" s="228"/>
      <c r="F341" s="225"/>
      <c r="G341" s="225"/>
      <c r="H341" s="225"/>
      <c r="L341" s="225"/>
    </row>
    <row r="342" spans="1:12" s="224" customFormat="1" x14ac:dyDescent="0.2">
      <c r="A342" s="247"/>
      <c r="B342" s="247"/>
      <c r="E342" s="228"/>
      <c r="F342" s="225"/>
      <c r="G342" s="225"/>
      <c r="H342" s="225"/>
      <c r="L342" s="225"/>
    </row>
    <row r="343" spans="1:12" s="224" customFormat="1" x14ac:dyDescent="0.2">
      <c r="A343" s="247"/>
      <c r="B343" s="247"/>
      <c r="E343" s="228"/>
      <c r="F343" s="225"/>
      <c r="G343" s="225"/>
      <c r="H343" s="225"/>
      <c r="L343" s="225"/>
    </row>
    <row r="344" spans="1:12" s="224" customFormat="1" x14ac:dyDescent="0.2">
      <c r="A344" s="247"/>
      <c r="B344" s="247"/>
      <c r="E344" s="228"/>
      <c r="F344" s="225"/>
      <c r="G344" s="225"/>
      <c r="H344" s="225"/>
      <c r="L344" s="225"/>
    </row>
    <row r="345" spans="1:12" s="224" customFormat="1" x14ac:dyDescent="0.2">
      <c r="A345" s="247"/>
      <c r="B345" s="247"/>
      <c r="E345" s="228"/>
      <c r="F345" s="225"/>
      <c r="G345" s="225"/>
      <c r="H345" s="225"/>
      <c r="L345" s="225"/>
    </row>
    <row r="346" spans="1:12" s="224" customFormat="1" x14ac:dyDescent="0.2">
      <c r="A346" s="247"/>
      <c r="B346" s="247"/>
      <c r="E346" s="228"/>
      <c r="F346" s="225"/>
      <c r="G346" s="225"/>
      <c r="H346" s="225"/>
      <c r="L346" s="225"/>
    </row>
    <row r="347" spans="1:12" s="224" customFormat="1" x14ac:dyDescent="0.2">
      <c r="A347" s="247"/>
      <c r="B347" s="247"/>
      <c r="E347" s="228"/>
      <c r="F347" s="225"/>
      <c r="G347" s="225"/>
      <c r="H347" s="225"/>
      <c r="L347" s="225"/>
    </row>
    <row r="348" spans="1:12" s="224" customFormat="1" x14ac:dyDescent="0.2">
      <c r="A348" s="247"/>
      <c r="B348" s="247"/>
      <c r="E348" s="228"/>
      <c r="F348" s="225"/>
      <c r="G348" s="225"/>
      <c r="H348" s="225"/>
      <c r="L348" s="225"/>
    </row>
    <row r="349" spans="1:12" s="224" customFormat="1" x14ac:dyDescent="0.2">
      <c r="A349" s="247"/>
      <c r="B349" s="247"/>
      <c r="E349" s="228"/>
      <c r="F349" s="225"/>
      <c r="G349" s="225"/>
      <c r="H349" s="225"/>
      <c r="L349" s="225"/>
    </row>
    <row r="350" spans="1:12" s="224" customFormat="1" x14ac:dyDescent="0.2">
      <c r="A350" s="247"/>
      <c r="B350" s="247"/>
      <c r="E350" s="228"/>
      <c r="F350" s="225"/>
      <c r="G350" s="225"/>
      <c r="H350" s="225"/>
      <c r="L350" s="225"/>
    </row>
    <row r="351" spans="1:12" s="224" customFormat="1" x14ac:dyDescent="0.2">
      <c r="A351" s="247"/>
      <c r="B351" s="247"/>
      <c r="E351" s="228"/>
      <c r="F351" s="225"/>
      <c r="G351" s="225"/>
      <c r="H351" s="225"/>
      <c r="L351" s="225"/>
    </row>
    <row r="352" spans="1:12" s="224" customFormat="1" x14ac:dyDescent="0.2">
      <c r="A352" s="247"/>
      <c r="B352" s="247"/>
      <c r="E352" s="228"/>
      <c r="F352" s="225"/>
      <c r="G352" s="225"/>
      <c r="H352" s="225"/>
      <c r="L352" s="225"/>
    </row>
    <row r="353" spans="1:12" s="224" customFormat="1" x14ac:dyDescent="0.2">
      <c r="A353" s="247"/>
      <c r="B353" s="247"/>
      <c r="E353" s="228"/>
      <c r="F353" s="225"/>
      <c r="G353" s="225"/>
      <c r="H353" s="225"/>
      <c r="L353" s="225"/>
    </row>
    <row r="354" spans="1:12" s="224" customFormat="1" x14ac:dyDescent="0.2">
      <c r="A354" s="247"/>
      <c r="B354" s="247"/>
      <c r="E354" s="228"/>
      <c r="F354" s="225"/>
      <c r="G354" s="225"/>
      <c r="H354" s="225"/>
      <c r="L354" s="225"/>
    </row>
    <row r="355" spans="1:12" s="224" customFormat="1" x14ac:dyDescent="0.2">
      <c r="A355" s="247"/>
      <c r="B355" s="247"/>
      <c r="E355" s="228"/>
      <c r="F355" s="225"/>
      <c r="G355" s="225"/>
      <c r="H355" s="225"/>
      <c r="L355" s="225"/>
    </row>
    <row r="356" spans="1:12" s="224" customFormat="1" x14ac:dyDescent="0.2">
      <c r="A356" s="247"/>
      <c r="B356" s="247"/>
      <c r="E356" s="228"/>
      <c r="F356" s="225"/>
      <c r="G356" s="225"/>
      <c r="H356" s="225"/>
      <c r="L356" s="225"/>
    </row>
    <row r="357" spans="1:12" s="224" customFormat="1" x14ac:dyDescent="0.2">
      <c r="A357" s="247"/>
      <c r="B357" s="247"/>
      <c r="E357" s="228"/>
      <c r="F357" s="225"/>
      <c r="G357" s="225"/>
      <c r="H357" s="225"/>
      <c r="L357" s="225"/>
    </row>
    <row r="358" spans="1:12" s="224" customFormat="1" x14ac:dyDescent="0.2">
      <c r="A358" s="247"/>
      <c r="B358" s="247"/>
      <c r="E358" s="228"/>
      <c r="F358" s="225"/>
      <c r="G358" s="225"/>
      <c r="H358" s="225"/>
      <c r="L358" s="225"/>
    </row>
    <row r="359" spans="1:12" s="224" customFormat="1" x14ac:dyDescent="0.2">
      <c r="A359" s="247"/>
      <c r="B359" s="247"/>
      <c r="E359" s="228"/>
      <c r="F359" s="225"/>
      <c r="G359" s="225"/>
      <c r="H359" s="225"/>
      <c r="L359" s="225"/>
    </row>
    <row r="360" spans="1:12" s="224" customFormat="1" x14ac:dyDescent="0.2">
      <c r="A360" s="247"/>
      <c r="B360" s="247"/>
      <c r="E360" s="228"/>
      <c r="F360" s="225"/>
      <c r="G360" s="225"/>
      <c r="H360" s="225"/>
      <c r="L360" s="225"/>
    </row>
    <row r="361" spans="1:12" s="224" customFormat="1" x14ac:dyDescent="0.2">
      <c r="A361" s="247"/>
      <c r="B361" s="247"/>
      <c r="E361" s="228"/>
      <c r="F361" s="225"/>
      <c r="G361" s="225"/>
      <c r="H361" s="225"/>
      <c r="L361" s="225"/>
    </row>
    <row r="362" spans="1:12" s="224" customFormat="1" x14ac:dyDescent="0.2">
      <c r="A362" s="247"/>
      <c r="B362" s="247"/>
      <c r="E362" s="228"/>
      <c r="F362" s="225"/>
      <c r="G362" s="225"/>
      <c r="H362" s="225"/>
      <c r="L362" s="225"/>
    </row>
    <row r="363" spans="1:12" s="224" customFormat="1" x14ac:dyDescent="0.2">
      <c r="A363" s="247"/>
      <c r="B363" s="247"/>
      <c r="E363" s="228"/>
      <c r="F363" s="225"/>
      <c r="G363" s="225"/>
      <c r="H363" s="225"/>
      <c r="L363" s="225"/>
    </row>
    <row r="364" spans="1:12" s="224" customFormat="1" x14ac:dyDescent="0.2">
      <c r="A364" s="247"/>
      <c r="B364" s="247"/>
      <c r="E364" s="228"/>
      <c r="F364" s="225"/>
      <c r="G364" s="225"/>
      <c r="H364" s="225"/>
      <c r="L364" s="225"/>
    </row>
    <row r="365" spans="1:12" s="224" customFormat="1" x14ac:dyDescent="0.2">
      <c r="A365" s="247"/>
      <c r="B365" s="247"/>
      <c r="E365" s="228"/>
      <c r="F365" s="225"/>
      <c r="G365" s="225"/>
      <c r="H365" s="225"/>
      <c r="L365" s="225"/>
    </row>
    <row r="366" spans="1:12" s="224" customFormat="1" x14ac:dyDescent="0.2">
      <c r="A366" s="247"/>
      <c r="B366" s="247"/>
      <c r="E366" s="228"/>
      <c r="F366" s="225"/>
      <c r="G366" s="225"/>
      <c r="H366" s="225"/>
      <c r="L366" s="225"/>
    </row>
    <row r="367" spans="1:12" s="224" customFormat="1" x14ac:dyDescent="0.2">
      <c r="A367" s="247"/>
      <c r="B367" s="247"/>
      <c r="E367" s="228"/>
      <c r="F367" s="225"/>
      <c r="G367" s="225"/>
      <c r="H367" s="225"/>
      <c r="L367" s="225"/>
    </row>
    <row r="368" spans="1:12" s="224" customFormat="1" x14ac:dyDescent="0.2">
      <c r="A368" s="247"/>
      <c r="B368" s="247"/>
      <c r="E368" s="228"/>
      <c r="F368" s="225"/>
      <c r="G368" s="225"/>
      <c r="H368" s="225"/>
      <c r="L368" s="225"/>
    </row>
    <row r="369" spans="1:12" s="224" customFormat="1" x14ac:dyDescent="0.2">
      <c r="A369" s="247"/>
      <c r="B369" s="247"/>
      <c r="E369" s="228"/>
      <c r="F369" s="225"/>
      <c r="G369" s="225"/>
      <c r="H369" s="225"/>
      <c r="L369" s="225"/>
    </row>
    <row r="370" spans="1:12" s="224" customFormat="1" x14ac:dyDescent="0.2">
      <c r="A370" s="247"/>
      <c r="B370" s="247"/>
      <c r="E370" s="228"/>
      <c r="F370" s="225"/>
      <c r="G370" s="225"/>
      <c r="H370" s="225"/>
      <c r="L370" s="225"/>
    </row>
    <row r="371" spans="1:12" s="224" customFormat="1" x14ac:dyDescent="0.2">
      <c r="A371" s="247"/>
      <c r="B371" s="247"/>
      <c r="E371" s="228"/>
      <c r="F371" s="225"/>
      <c r="G371" s="225"/>
      <c r="H371" s="225"/>
      <c r="L371" s="225"/>
    </row>
    <row r="372" spans="1:12" s="224" customFormat="1" x14ac:dyDescent="0.2">
      <c r="A372" s="247"/>
      <c r="B372" s="247"/>
      <c r="E372" s="228"/>
      <c r="F372" s="225"/>
      <c r="G372" s="225"/>
      <c r="H372" s="225"/>
      <c r="L372" s="225"/>
    </row>
    <row r="373" spans="1:12" s="224" customFormat="1" x14ac:dyDescent="0.2">
      <c r="A373" s="247"/>
      <c r="B373" s="247"/>
      <c r="E373" s="228"/>
      <c r="F373" s="225"/>
      <c r="G373" s="225"/>
      <c r="H373" s="225"/>
      <c r="L373" s="225"/>
    </row>
    <row r="374" spans="1:12" s="224" customFormat="1" x14ac:dyDescent="0.2">
      <c r="A374" s="247"/>
      <c r="B374" s="247"/>
      <c r="E374" s="228"/>
      <c r="F374" s="225"/>
      <c r="G374" s="225"/>
      <c r="H374" s="225"/>
      <c r="L374" s="225"/>
    </row>
    <row r="375" spans="1:12" s="224" customFormat="1" x14ac:dyDescent="0.2">
      <c r="A375" s="247"/>
      <c r="B375" s="247"/>
      <c r="E375" s="228"/>
      <c r="F375" s="225"/>
      <c r="G375" s="225"/>
      <c r="H375" s="225"/>
      <c r="L375" s="225"/>
    </row>
    <row r="376" spans="1:12" s="224" customFormat="1" x14ac:dyDescent="0.2">
      <c r="A376" s="247"/>
      <c r="B376" s="247"/>
      <c r="E376" s="228"/>
      <c r="F376" s="225"/>
      <c r="G376" s="225"/>
      <c r="H376" s="225"/>
      <c r="L376" s="225"/>
    </row>
    <row r="377" spans="1:12" s="224" customFormat="1" x14ac:dyDescent="0.2">
      <c r="A377" s="247"/>
      <c r="B377" s="247"/>
      <c r="E377" s="228"/>
      <c r="F377" s="225"/>
      <c r="G377" s="225"/>
      <c r="H377" s="225"/>
      <c r="L377" s="225"/>
    </row>
    <row r="378" spans="1:12" s="224" customFormat="1" x14ac:dyDescent="0.2">
      <c r="A378" s="247"/>
      <c r="B378" s="247"/>
      <c r="E378" s="228"/>
      <c r="F378" s="225"/>
      <c r="G378" s="225"/>
      <c r="H378" s="225"/>
      <c r="L378" s="225"/>
    </row>
    <row r="379" spans="1:12" s="224" customFormat="1" x14ac:dyDescent="0.2">
      <c r="A379" s="247"/>
      <c r="B379" s="247"/>
      <c r="E379" s="228"/>
      <c r="F379" s="225"/>
      <c r="G379" s="225"/>
      <c r="H379" s="225"/>
      <c r="L379" s="225"/>
    </row>
    <row r="380" spans="1:12" s="224" customFormat="1" x14ac:dyDescent="0.2">
      <c r="A380" s="247"/>
      <c r="B380" s="247"/>
      <c r="E380" s="228"/>
      <c r="F380" s="225"/>
      <c r="G380" s="225"/>
      <c r="H380" s="225"/>
      <c r="L380" s="225"/>
    </row>
    <row r="381" spans="1:12" s="224" customFormat="1" x14ac:dyDescent="0.2">
      <c r="A381" s="247"/>
      <c r="B381" s="247"/>
      <c r="E381" s="228"/>
      <c r="F381" s="225"/>
      <c r="G381" s="225"/>
      <c r="H381" s="225"/>
      <c r="L381" s="225"/>
    </row>
    <row r="382" spans="1:12" s="224" customFormat="1" x14ac:dyDescent="0.2">
      <c r="A382" s="247"/>
      <c r="B382" s="247"/>
      <c r="E382" s="228"/>
      <c r="F382" s="225"/>
      <c r="G382" s="225"/>
      <c r="H382" s="225"/>
      <c r="L382" s="225"/>
    </row>
    <row r="383" spans="1:12" s="224" customFormat="1" x14ac:dyDescent="0.2">
      <c r="A383" s="247"/>
      <c r="B383" s="247"/>
      <c r="E383" s="228"/>
      <c r="F383" s="225"/>
      <c r="G383" s="225"/>
      <c r="H383" s="225"/>
      <c r="L383" s="225"/>
    </row>
    <row r="384" spans="1:12" s="224" customFormat="1" x14ac:dyDescent="0.2">
      <c r="A384" s="247"/>
      <c r="B384" s="247"/>
      <c r="E384" s="228"/>
      <c r="F384" s="225"/>
      <c r="G384" s="225"/>
      <c r="H384" s="225"/>
      <c r="L384" s="225"/>
    </row>
    <row r="385" spans="1:12" s="224" customFormat="1" x14ac:dyDescent="0.2">
      <c r="A385" s="247"/>
      <c r="B385" s="247"/>
      <c r="E385" s="228"/>
      <c r="F385" s="225"/>
      <c r="G385" s="225"/>
      <c r="H385" s="225"/>
      <c r="L385" s="225"/>
    </row>
    <row r="386" spans="1:12" s="224" customFormat="1" x14ac:dyDescent="0.2">
      <c r="A386" s="247"/>
      <c r="B386" s="247"/>
      <c r="E386" s="228"/>
      <c r="F386" s="225"/>
      <c r="G386" s="225"/>
      <c r="H386" s="225"/>
      <c r="L386" s="225"/>
    </row>
    <row r="387" spans="1:12" s="224" customFormat="1" x14ac:dyDescent="0.2">
      <c r="A387" s="247"/>
      <c r="B387" s="247"/>
      <c r="E387" s="228"/>
      <c r="F387" s="225"/>
      <c r="G387" s="225"/>
      <c r="H387" s="225"/>
      <c r="L387" s="225"/>
    </row>
    <row r="388" spans="1:12" s="224" customFormat="1" x14ac:dyDescent="0.2">
      <c r="A388" s="247"/>
      <c r="B388" s="247"/>
      <c r="E388" s="228"/>
      <c r="F388" s="225"/>
      <c r="G388" s="225"/>
      <c r="H388" s="225"/>
      <c r="L388" s="225"/>
    </row>
    <row r="389" spans="1:12" s="224" customFormat="1" x14ac:dyDescent="0.2">
      <c r="A389" s="247"/>
      <c r="B389" s="247"/>
      <c r="E389" s="228"/>
      <c r="F389" s="225"/>
      <c r="G389" s="225"/>
      <c r="H389" s="225"/>
      <c r="L389" s="225"/>
    </row>
    <row r="390" spans="1:12" s="224" customFormat="1" x14ac:dyDescent="0.2">
      <c r="A390" s="247"/>
      <c r="B390" s="247"/>
      <c r="E390" s="228"/>
      <c r="F390" s="225"/>
      <c r="G390" s="225"/>
      <c r="H390" s="225"/>
      <c r="L390" s="225"/>
    </row>
    <row r="391" spans="1:12" s="224" customFormat="1" x14ac:dyDescent="0.2">
      <c r="A391" s="247"/>
      <c r="B391" s="247"/>
      <c r="E391" s="228"/>
      <c r="F391" s="225"/>
      <c r="G391" s="225"/>
      <c r="H391" s="225"/>
      <c r="L391" s="225"/>
    </row>
    <row r="392" spans="1:12" s="224" customFormat="1" x14ac:dyDescent="0.2">
      <c r="A392" s="247"/>
      <c r="B392" s="247"/>
      <c r="E392" s="228"/>
      <c r="F392" s="225"/>
      <c r="G392" s="225"/>
      <c r="H392" s="225"/>
      <c r="L392" s="225"/>
    </row>
    <row r="393" spans="1:12" s="224" customFormat="1" x14ac:dyDescent="0.2">
      <c r="A393" s="247"/>
      <c r="B393" s="247"/>
      <c r="E393" s="228"/>
      <c r="F393" s="225"/>
      <c r="G393" s="225"/>
      <c r="H393" s="225"/>
      <c r="L393" s="225"/>
    </row>
    <row r="394" spans="1:12" s="224" customFormat="1" x14ac:dyDescent="0.2">
      <c r="A394" s="247"/>
      <c r="B394" s="247"/>
      <c r="E394" s="228"/>
      <c r="F394" s="225"/>
      <c r="G394" s="225"/>
      <c r="H394" s="225"/>
      <c r="L394" s="225"/>
    </row>
    <row r="395" spans="1:12" s="224" customFormat="1" x14ac:dyDescent="0.2">
      <c r="A395" s="247"/>
      <c r="B395" s="247"/>
      <c r="E395" s="228"/>
      <c r="F395" s="225"/>
      <c r="G395" s="225"/>
      <c r="H395" s="225"/>
      <c r="L395" s="225"/>
    </row>
    <row r="396" spans="1:12" s="224" customFormat="1" x14ac:dyDescent="0.2">
      <c r="A396" s="247"/>
      <c r="B396" s="247"/>
      <c r="E396" s="228"/>
      <c r="F396" s="225"/>
      <c r="G396" s="225"/>
      <c r="H396" s="225"/>
      <c r="L396" s="225"/>
    </row>
    <row r="397" spans="1:12" s="224" customFormat="1" x14ac:dyDescent="0.2">
      <c r="A397" s="247"/>
      <c r="B397" s="247"/>
      <c r="E397" s="228"/>
      <c r="F397" s="225"/>
      <c r="G397" s="225"/>
      <c r="H397" s="225"/>
      <c r="L397" s="225"/>
    </row>
    <row r="398" spans="1:12" s="224" customFormat="1" x14ac:dyDescent="0.2">
      <c r="A398" s="247"/>
      <c r="B398" s="247"/>
      <c r="E398" s="228"/>
      <c r="F398" s="225"/>
      <c r="G398" s="225"/>
      <c r="H398" s="225"/>
      <c r="L398" s="225"/>
    </row>
    <row r="399" spans="1:12" s="224" customFormat="1" x14ac:dyDescent="0.2">
      <c r="A399" s="247"/>
      <c r="B399" s="247"/>
      <c r="E399" s="228"/>
      <c r="F399" s="225"/>
      <c r="G399" s="225"/>
      <c r="H399" s="225"/>
      <c r="L399" s="225"/>
    </row>
    <row r="400" spans="1:12" s="224" customFormat="1" x14ac:dyDescent="0.2">
      <c r="A400" s="247"/>
      <c r="B400" s="247"/>
      <c r="E400" s="228"/>
      <c r="F400" s="225"/>
      <c r="G400" s="225"/>
      <c r="H400" s="225"/>
      <c r="L400" s="225"/>
    </row>
    <row r="401" spans="1:12" s="224" customFormat="1" x14ac:dyDescent="0.2">
      <c r="A401" s="247"/>
      <c r="B401" s="247"/>
      <c r="E401" s="228"/>
      <c r="F401" s="225"/>
      <c r="G401" s="225"/>
      <c r="H401" s="225"/>
      <c r="L401" s="225"/>
    </row>
    <row r="402" spans="1:12" s="224" customFormat="1" x14ac:dyDescent="0.2">
      <c r="A402" s="247"/>
      <c r="B402" s="247"/>
      <c r="E402" s="228"/>
      <c r="F402" s="225"/>
      <c r="G402" s="225"/>
      <c r="H402" s="225"/>
      <c r="L402" s="225"/>
    </row>
    <row r="403" spans="1:12" s="224" customFormat="1" x14ac:dyDescent="0.2">
      <c r="A403" s="247"/>
      <c r="B403" s="247"/>
      <c r="E403" s="228"/>
      <c r="F403" s="225"/>
      <c r="G403" s="225"/>
      <c r="H403" s="225"/>
      <c r="L403" s="225"/>
    </row>
    <row r="404" spans="1:12" s="224" customFormat="1" x14ac:dyDescent="0.2">
      <c r="A404" s="247"/>
      <c r="B404" s="247"/>
      <c r="E404" s="228"/>
      <c r="F404" s="225"/>
      <c r="G404" s="225"/>
      <c r="H404" s="225"/>
      <c r="L404" s="225"/>
    </row>
    <row r="405" spans="1:12" s="224" customFormat="1" x14ac:dyDescent="0.2">
      <c r="A405" s="247"/>
      <c r="B405" s="247"/>
      <c r="E405" s="228"/>
      <c r="F405" s="225"/>
      <c r="G405" s="225"/>
      <c r="H405" s="225"/>
      <c r="L405" s="225"/>
    </row>
    <row r="406" spans="1:12" s="224" customFormat="1" x14ac:dyDescent="0.2">
      <c r="A406" s="247"/>
      <c r="B406" s="247"/>
      <c r="E406" s="228"/>
      <c r="F406" s="225"/>
      <c r="G406" s="225"/>
      <c r="H406" s="225"/>
      <c r="L406" s="225"/>
    </row>
    <row r="407" spans="1:12" s="224" customFormat="1" x14ac:dyDescent="0.2">
      <c r="A407" s="247"/>
      <c r="B407" s="247"/>
      <c r="E407" s="228"/>
      <c r="F407" s="225"/>
      <c r="G407" s="225"/>
      <c r="H407" s="225"/>
      <c r="L407" s="225"/>
    </row>
    <row r="408" spans="1:12" s="224" customFormat="1" x14ac:dyDescent="0.2">
      <c r="A408" s="247"/>
      <c r="B408" s="247"/>
      <c r="E408" s="228"/>
      <c r="F408" s="225"/>
      <c r="G408" s="225"/>
      <c r="H408" s="225"/>
      <c r="L408" s="225"/>
    </row>
    <row r="409" spans="1:12" s="224" customFormat="1" x14ac:dyDescent="0.2">
      <c r="A409" s="247"/>
      <c r="B409" s="247"/>
      <c r="E409" s="228"/>
      <c r="F409" s="225"/>
      <c r="G409" s="225"/>
      <c r="H409" s="225"/>
      <c r="L409" s="225"/>
    </row>
    <row r="410" spans="1:12" s="224" customFormat="1" x14ac:dyDescent="0.2">
      <c r="A410" s="247"/>
      <c r="B410" s="247"/>
      <c r="E410" s="228"/>
      <c r="F410" s="225"/>
      <c r="G410" s="225"/>
      <c r="H410" s="225"/>
      <c r="L410" s="225"/>
    </row>
    <row r="411" spans="1:12" s="224" customFormat="1" x14ac:dyDescent="0.2">
      <c r="A411" s="247"/>
      <c r="B411" s="247"/>
      <c r="E411" s="228"/>
      <c r="F411" s="225"/>
      <c r="G411" s="225"/>
      <c r="H411" s="225"/>
      <c r="L411" s="225"/>
    </row>
    <row r="412" spans="1:12" s="224" customFormat="1" x14ac:dyDescent="0.2">
      <c r="A412" s="247"/>
      <c r="B412" s="247"/>
      <c r="E412" s="228"/>
      <c r="F412" s="225"/>
      <c r="G412" s="225"/>
      <c r="H412" s="225"/>
      <c r="L412" s="225"/>
    </row>
    <row r="413" spans="1:12" s="224" customFormat="1" x14ac:dyDescent="0.2">
      <c r="A413" s="247"/>
      <c r="B413" s="247"/>
      <c r="E413" s="228"/>
      <c r="F413" s="225"/>
      <c r="G413" s="225"/>
      <c r="H413" s="225"/>
      <c r="L413" s="225"/>
    </row>
    <row r="414" spans="1:12" s="224" customFormat="1" x14ac:dyDescent="0.2">
      <c r="A414" s="247"/>
      <c r="B414" s="247"/>
      <c r="E414" s="228"/>
      <c r="F414" s="225"/>
      <c r="G414" s="225"/>
      <c r="H414" s="225"/>
      <c r="L414" s="225"/>
    </row>
    <row r="415" spans="1:12" s="224" customFormat="1" x14ac:dyDescent="0.2">
      <c r="A415" s="247"/>
      <c r="B415" s="247"/>
      <c r="E415" s="228"/>
      <c r="F415" s="225"/>
      <c r="G415" s="225"/>
      <c r="H415" s="225"/>
      <c r="L415" s="225"/>
    </row>
    <row r="416" spans="1:12" s="224" customFormat="1" x14ac:dyDescent="0.2">
      <c r="A416" s="247"/>
      <c r="B416" s="247"/>
      <c r="E416" s="228"/>
      <c r="F416" s="225"/>
      <c r="G416" s="225"/>
      <c r="H416" s="225"/>
      <c r="L416" s="225"/>
    </row>
    <row r="417" spans="1:12" s="224" customFormat="1" x14ac:dyDescent="0.2">
      <c r="A417" s="247"/>
      <c r="B417" s="247"/>
      <c r="E417" s="228"/>
      <c r="F417" s="225"/>
      <c r="G417" s="225"/>
      <c r="H417" s="225"/>
      <c r="L417" s="225"/>
    </row>
    <row r="418" spans="1:12" s="224" customFormat="1" x14ac:dyDescent="0.2">
      <c r="A418" s="247"/>
      <c r="B418" s="247"/>
      <c r="E418" s="228"/>
      <c r="F418" s="225"/>
      <c r="G418" s="225"/>
      <c r="H418" s="225"/>
      <c r="L418" s="225"/>
    </row>
    <row r="419" spans="1:12" s="224" customFormat="1" x14ac:dyDescent="0.2">
      <c r="A419" s="247"/>
      <c r="B419" s="247"/>
      <c r="E419" s="228"/>
      <c r="F419" s="225"/>
      <c r="G419" s="225"/>
      <c r="H419" s="225"/>
      <c r="L419" s="225"/>
    </row>
    <row r="420" spans="1:12" s="224" customFormat="1" x14ac:dyDescent="0.2">
      <c r="A420" s="247"/>
      <c r="B420" s="247"/>
      <c r="E420" s="228"/>
      <c r="F420" s="225"/>
      <c r="G420" s="225"/>
      <c r="H420" s="225"/>
      <c r="L420" s="225"/>
    </row>
    <row r="421" spans="1:12" s="224" customFormat="1" x14ac:dyDescent="0.2">
      <c r="A421" s="247"/>
      <c r="B421" s="247"/>
      <c r="E421" s="228"/>
      <c r="F421" s="225"/>
      <c r="G421" s="225"/>
      <c r="H421" s="225"/>
      <c r="L421" s="225"/>
    </row>
    <row r="422" spans="1:12" s="224" customFormat="1" x14ac:dyDescent="0.2">
      <c r="A422" s="247"/>
      <c r="B422" s="247"/>
      <c r="E422" s="228"/>
      <c r="F422" s="225"/>
      <c r="G422" s="225"/>
      <c r="H422" s="225"/>
      <c r="L422" s="225"/>
    </row>
    <row r="423" spans="1:12" s="224" customFormat="1" x14ac:dyDescent="0.2">
      <c r="A423" s="247"/>
      <c r="B423" s="247"/>
      <c r="E423" s="228"/>
      <c r="F423" s="225"/>
      <c r="G423" s="225"/>
      <c r="H423" s="225"/>
      <c r="L423" s="225"/>
    </row>
    <row r="424" spans="1:12" s="224" customFormat="1" x14ac:dyDescent="0.2">
      <c r="A424" s="247"/>
      <c r="B424" s="247"/>
      <c r="E424" s="228"/>
      <c r="F424" s="225"/>
      <c r="G424" s="225"/>
      <c r="H424" s="225"/>
      <c r="L424" s="225"/>
    </row>
    <row r="425" spans="1:12" s="224" customFormat="1" x14ac:dyDescent="0.2">
      <c r="A425" s="247"/>
      <c r="B425" s="247"/>
      <c r="E425" s="228"/>
      <c r="F425" s="225"/>
      <c r="G425" s="225"/>
      <c r="H425" s="225"/>
      <c r="L425" s="225"/>
    </row>
    <row r="426" spans="1:12" s="224" customFormat="1" x14ac:dyDescent="0.2">
      <c r="A426" s="247"/>
      <c r="B426" s="247"/>
      <c r="E426" s="228"/>
      <c r="F426" s="225"/>
      <c r="G426" s="225"/>
      <c r="H426" s="225"/>
      <c r="L426" s="225"/>
    </row>
    <row r="427" spans="1:12" s="224" customFormat="1" x14ac:dyDescent="0.2">
      <c r="A427" s="247"/>
      <c r="B427" s="247"/>
      <c r="E427" s="228"/>
      <c r="F427" s="225"/>
      <c r="G427" s="225"/>
      <c r="H427" s="225"/>
      <c r="L427" s="225"/>
    </row>
    <row r="428" spans="1:12" s="224" customFormat="1" x14ac:dyDescent="0.2">
      <c r="A428" s="247"/>
      <c r="B428" s="247"/>
      <c r="E428" s="228"/>
      <c r="F428" s="225"/>
      <c r="G428" s="225"/>
      <c r="H428" s="225"/>
      <c r="L428" s="225"/>
    </row>
    <row r="429" spans="1:12" s="224" customFormat="1" x14ac:dyDescent="0.2">
      <c r="A429" s="247"/>
      <c r="B429" s="247"/>
      <c r="E429" s="228"/>
      <c r="F429" s="225"/>
      <c r="G429" s="225"/>
      <c r="H429" s="225"/>
      <c r="L429" s="225"/>
    </row>
    <row r="430" spans="1:12" s="224" customFormat="1" x14ac:dyDescent="0.2">
      <c r="A430" s="247"/>
      <c r="B430" s="247"/>
      <c r="E430" s="228"/>
      <c r="F430" s="225"/>
      <c r="G430" s="225"/>
      <c r="H430" s="225"/>
      <c r="L430" s="225"/>
    </row>
    <row r="431" spans="1:12" s="224" customFormat="1" x14ac:dyDescent="0.2">
      <c r="A431" s="247"/>
      <c r="B431" s="247"/>
      <c r="E431" s="228"/>
      <c r="F431" s="225"/>
      <c r="G431" s="225"/>
      <c r="H431" s="225"/>
      <c r="L431" s="225"/>
    </row>
    <row r="432" spans="1:12" s="224" customFormat="1" x14ac:dyDescent="0.2">
      <c r="A432" s="247"/>
      <c r="B432" s="247"/>
      <c r="E432" s="228"/>
      <c r="F432" s="225"/>
      <c r="G432" s="225"/>
      <c r="H432" s="225"/>
      <c r="L432" s="225"/>
    </row>
    <row r="433" spans="1:12" s="224" customFormat="1" x14ac:dyDescent="0.2">
      <c r="A433" s="247"/>
      <c r="B433" s="247"/>
      <c r="E433" s="228"/>
      <c r="F433" s="225"/>
      <c r="G433" s="225"/>
      <c r="H433" s="225"/>
      <c r="L433" s="225"/>
    </row>
    <row r="434" spans="1:12" s="224" customFormat="1" x14ac:dyDescent="0.2">
      <c r="A434" s="247"/>
      <c r="B434" s="247"/>
      <c r="E434" s="228"/>
      <c r="F434" s="225"/>
      <c r="G434" s="225"/>
      <c r="H434" s="225"/>
      <c r="L434" s="225"/>
    </row>
    <row r="435" spans="1:12" s="224" customFormat="1" x14ac:dyDescent="0.2">
      <c r="A435" s="247"/>
      <c r="B435" s="247"/>
      <c r="E435" s="228"/>
      <c r="F435" s="225"/>
      <c r="G435" s="225"/>
      <c r="H435" s="225"/>
      <c r="L435" s="225"/>
    </row>
    <row r="436" spans="1:12" s="224" customFormat="1" x14ac:dyDescent="0.2">
      <c r="A436" s="247"/>
      <c r="B436" s="247"/>
      <c r="E436" s="228"/>
      <c r="F436" s="225"/>
      <c r="G436" s="225"/>
      <c r="H436" s="225"/>
      <c r="L436" s="225"/>
    </row>
    <row r="437" spans="1:12" s="224" customFormat="1" x14ac:dyDescent="0.2">
      <c r="A437" s="247"/>
      <c r="B437" s="247"/>
      <c r="E437" s="228"/>
      <c r="F437" s="225"/>
      <c r="G437" s="225"/>
      <c r="H437" s="225"/>
      <c r="L437" s="225"/>
    </row>
    <row r="438" spans="1:12" s="224" customFormat="1" x14ac:dyDescent="0.2">
      <c r="A438" s="247"/>
      <c r="B438" s="247"/>
      <c r="E438" s="228"/>
      <c r="F438" s="225"/>
      <c r="G438" s="225"/>
      <c r="H438" s="225"/>
      <c r="L438" s="225"/>
    </row>
    <row r="439" spans="1:12" s="224" customFormat="1" x14ac:dyDescent="0.2">
      <c r="A439" s="247"/>
      <c r="B439" s="247"/>
      <c r="E439" s="228"/>
      <c r="F439" s="225"/>
      <c r="G439" s="225"/>
      <c r="H439" s="225"/>
      <c r="L439" s="225"/>
    </row>
    <row r="440" spans="1:12" s="224" customFormat="1" x14ac:dyDescent="0.2">
      <c r="A440" s="247"/>
      <c r="B440" s="247"/>
      <c r="E440" s="228"/>
      <c r="F440" s="225"/>
      <c r="G440" s="225"/>
      <c r="H440" s="225"/>
      <c r="L440" s="225"/>
    </row>
    <row r="441" spans="1:12" s="224" customFormat="1" x14ac:dyDescent="0.2">
      <c r="A441" s="247"/>
      <c r="B441" s="247"/>
      <c r="E441" s="228"/>
      <c r="F441" s="225"/>
      <c r="G441" s="225"/>
      <c r="H441" s="225"/>
      <c r="L441" s="225"/>
    </row>
    <row r="442" spans="1:12" s="224" customFormat="1" x14ac:dyDescent="0.2">
      <c r="A442" s="247"/>
      <c r="B442" s="247"/>
      <c r="E442" s="228"/>
      <c r="F442" s="225"/>
      <c r="G442" s="225"/>
      <c r="H442" s="225"/>
      <c r="L442" s="225"/>
    </row>
    <row r="443" spans="1:12" s="224" customFormat="1" x14ac:dyDescent="0.2">
      <c r="A443" s="247"/>
      <c r="B443" s="247"/>
      <c r="E443" s="228"/>
      <c r="F443" s="225"/>
      <c r="G443" s="225"/>
      <c r="H443" s="225"/>
      <c r="L443" s="225"/>
    </row>
    <row r="444" spans="1:12" s="224" customFormat="1" x14ac:dyDescent="0.2">
      <c r="A444" s="247"/>
      <c r="B444" s="247"/>
      <c r="E444" s="228"/>
      <c r="F444" s="225"/>
      <c r="G444" s="225"/>
      <c r="H444" s="225"/>
      <c r="L444" s="225"/>
    </row>
    <row r="445" spans="1:12" s="224" customFormat="1" x14ac:dyDescent="0.2">
      <c r="A445" s="247"/>
      <c r="B445" s="247"/>
      <c r="E445" s="228"/>
      <c r="F445" s="225"/>
      <c r="G445" s="225"/>
      <c r="H445" s="225"/>
      <c r="L445" s="225"/>
    </row>
    <row r="446" spans="1:12" s="224" customFormat="1" x14ac:dyDescent="0.2">
      <c r="A446" s="247"/>
      <c r="B446" s="247"/>
      <c r="E446" s="228"/>
      <c r="F446" s="225"/>
      <c r="G446" s="225"/>
      <c r="H446" s="225"/>
      <c r="L446" s="225"/>
    </row>
    <row r="447" spans="1:12" s="224" customFormat="1" x14ac:dyDescent="0.2">
      <c r="A447" s="247"/>
      <c r="B447" s="247"/>
      <c r="E447" s="228"/>
      <c r="F447" s="225"/>
      <c r="G447" s="225"/>
      <c r="H447" s="225"/>
      <c r="L447" s="225"/>
    </row>
    <row r="448" spans="1:12" s="224" customFormat="1" x14ac:dyDescent="0.2">
      <c r="A448" s="247"/>
      <c r="B448" s="247"/>
      <c r="E448" s="228"/>
      <c r="F448" s="225"/>
      <c r="G448" s="225"/>
      <c r="H448" s="225"/>
      <c r="L448" s="225"/>
    </row>
    <row r="449" spans="1:12" s="224" customFormat="1" x14ac:dyDescent="0.2">
      <c r="A449" s="247"/>
      <c r="B449" s="247"/>
      <c r="E449" s="228"/>
      <c r="F449" s="225"/>
      <c r="G449" s="225"/>
      <c r="H449" s="225"/>
      <c r="L449" s="225"/>
    </row>
    <row r="450" spans="1:12" s="224" customFormat="1" x14ac:dyDescent="0.2">
      <c r="A450" s="247"/>
      <c r="B450" s="247"/>
      <c r="E450" s="228"/>
      <c r="F450" s="225"/>
      <c r="G450" s="225"/>
      <c r="H450" s="225"/>
      <c r="L450" s="225"/>
    </row>
    <row r="451" spans="1:12" s="224" customFormat="1" x14ac:dyDescent="0.2">
      <c r="A451" s="247"/>
      <c r="B451" s="247"/>
      <c r="E451" s="228"/>
      <c r="F451" s="225"/>
      <c r="G451" s="225"/>
      <c r="H451" s="225"/>
      <c r="L451" s="225"/>
    </row>
    <row r="452" spans="1:12" s="224" customFormat="1" x14ac:dyDescent="0.2">
      <c r="A452" s="247"/>
      <c r="B452" s="247"/>
      <c r="E452" s="228"/>
      <c r="F452" s="225"/>
      <c r="G452" s="225"/>
      <c r="H452" s="225"/>
      <c r="L452" s="225"/>
    </row>
    <row r="453" spans="1:12" s="224" customFormat="1" x14ac:dyDescent="0.2">
      <c r="A453" s="247"/>
      <c r="B453" s="247"/>
      <c r="E453" s="228"/>
      <c r="F453" s="225"/>
      <c r="G453" s="225"/>
      <c r="H453" s="225"/>
      <c r="L453" s="225"/>
    </row>
    <row r="454" spans="1:12" s="224" customFormat="1" x14ac:dyDescent="0.2">
      <c r="A454" s="247"/>
      <c r="B454" s="247"/>
      <c r="E454" s="228"/>
      <c r="F454" s="225"/>
      <c r="G454" s="225"/>
      <c r="H454" s="225"/>
      <c r="L454" s="225"/>
    </row>
    <row r="455" spans="1:12" s="224" customFormat="1" x14ac:dyDescent="0.2">
      <c r="A455" s="247"/>
      <c r="B455" s="247"/>
      <c r="E455" s="228"/>
      <c r="F455" s="225"/>
      <c r="G455" s="225"/>
      <c r="H455" s="225"/>
      <c r="L455" s="225"/>
    </row>
    <row r="456" spans="1:12" s="224" customFormat="1" x14ac:dyDescent="0.2">
      <c r="A456" s="247"/>
      <c r="B456" s="247"/>
      <c r="E456" s="228"/>
      <c r="F456" s="225"/>
      <c r="G456" s="225"/>
      <c r="H456" s="225"/>
      <c r="L456" s="225"/>
    </row>
    <row r="457" spans="1:12" s="224" customFormat="1" x14ac:dyDescent="0.2">
      <c r="A457" s="247"/>
      <c r="B457" s="247"/>
      <c r="E457" s="228"/>
      <c r="F457" s="225"/>
      <c r="G457" s="225"/>
      <c r="H457" s="225"/>
      <c r="L457" s="225"/>
    </row>
    <row r="458" spans="1:12" s="224" customFormat="1" x14ac:dyDescent="0.2">
      <c r="A458" s="247"/>
      <c r="B458" s="247"/>
      <c r="E458" s="228"/>
      <c r="F458" s="225"/>
      <c r="G458" s="225"/>
      <c r="H458" s="225"/>
      <c r="L458" s="225"/>
    </row>
    <row r="459" spans="1:12" s="224" customFormat="1" x14ac:dyDescent="0.2">
      <c r="A459" s="247"/>
      <c r="B459" s="247"/>
      <c r="E459" s="228"/>
      <c r="F459" s="225"/>
      <c r="G459" s="225"/>
      <c r="H459" s="225"/>
      <c r="L459" s="225"/>
    </row>
    <row r="460" spans="1:12" s="224" customFormat="1" x14ac:dyDescent="0.2">
      <c r="A460" s="247"/>
      <c r="B460" s="247"/>
      <c r="E460" s="228"/>
      <c r="F460" s="225"/>
      <c r="G460" s="225"/>
      <c r="H460" s="225"/>
      <c r="L460" s="225"/>
    </row>
    <row r="461" spans="1:12" s="224" customFormat="1" x14ac:dyDescent="0.2">
      <c r="A461" s="247"/>
      <c r="B461" s="247"/>
      <c r="E461" s="228"/>
      <c r="F461" s="225"/>
      <c r="G461" s="225"/>
      <c r="H461" s="225"/>
      <c r="L461" s="225"/>
    </row>
    <row r="462" spans="1:12" s="224" customFormat="1" x14ac:dyDescent="0.2">
      <c r="A462" s="247"/>
      <c r="B462" s="247"/>
      <c r="E462" s="228"/>
      <c r="F462" s="225"/>
      <c r="G462" s="225"/>
      <c r="H462" s="225"/>
      <c r="L462" s="225"/>
    </row>
    <row r="463" spans="1:12" s="224" customFormat="1" x14ac:dyDescent="0.2">
      <c r="A463" s="247"/>
      <c r="B463" s="247"/>
      <c r="E463" s="228"/>
      <c r="F463" s="225"/>
      <c r="G463" s="225"/>
      <c r="H463" s="225"/>
      <c r="L463" s="225"/>
    </row>
    <row r="464" spans="1:12" s="224" customFormat="1" x14ac:dyDescent="0.2">
      <c r="A464" s="247"/>
      <c r="B464" s="247"/>
      <c r="E464" s="228"/>
      <c r="F464" s="225"/>
      <c r="G464" s="225"/>
      <c r="H464" s="225"/>
      <c r="L464" s="225"/>
    </row>
    <row r="465" spans="1:12" s="224" customFormat="1" x14ac:dyDescent="0.2">
      <c r="A465" s="247"/>
      <c r="B465" s="247"/>
      <c r="E465" s="228"/>
      <c r="F465" s="225"/>
      <c r="G465" s="225"/>
      <c r="H465" s="225"/>
      <c r="L465" s="225"/>
    </row>
    <row r="466" spans="1:12" s="224" customFormat="1" x14ac:dyDescent="0.2">
      <c r="A466" s="247"/>
      <c r="B466" s="247"/>
      <c r="E466" s="228"/>
      <c r="F466" s="225"/>
      <c r="G466" s="225"/>
      <c r="H466" s="225"/>
      <c r="L466" s="225"/>
    </row>
    <row r="467" spans="1:12" s="224" customFormat="1" x14ac:dyDescent="0.2">
      <c r="A467" s="247"/>
      <c r="B467" s="247"/>
      <c r="E467" s="228"/>
      <c r="F467" s="225"/>
      <c r="G467" s="225"/>
      <c r="H467" s="225"/>
      <c r="L467" s="225"/>
    </row>
    <row r="468" spans="1:12" s="224" customFormat="1" x14ac:dyDescent="0.2">
      <c r="A468" s="247"/>
      <c r="B468" s="247"/>
      <c r="E468" s="228"/>
      <c r="F468" s="225"/>
      <c r="G468" s="225"/>
      <c r="H468" s="225"/>
      <c r="L468" s="225"/>
    </row>
    <row r="469" spans="1:12" s="224" customFormat="1" x14ac:dyDescent="0.2">
      <c r="A469" s="247"/>
      <c r="B469" s="247"/>
      <c r="E469" s="228"/>
      <c r="F469" s="225"/>
      <c r="G469" s="225"/>
      <c r="H469" s="225"/>
      <c r="L469" s="225"/>
    </row>
    <row r="470" spans="1:12" s="224" customFormat="1" x14ac:dyDescent="0.2">
      <c r="A470" s="247"/>
      <c r="B470" s="247"/>
      <c r="E470" s="228"/>
      <c r="F470" s="225"/>
      <c r="G470" s="225"/>
      <c r="H470" s="225"/>
      <c r="L470" s="225"/>
    </row>
    <row r="471" spans="1:12" s="224" customFormat="1" x14ac:dyDescent="0.2">
      <c r="A471" s="247"/>
      <c r="B471" s="247"/>
      <c r="E471" s="228"/>
      <c r="F471" s="225"/>
      <c r="G471" s="225"/>
      <c r="H471" s="225"/>
      <c r="L471" s="225"/>
    </row>
    <row r="472" spans="1:12" s="224" customFormat="1" x14ac:dyDescent="0.2">
      <c r="A472" s="247"/>
      <c r="B472" s="247"/>
      <c r="E472" s="228"/>
      <c r="F472" s="225"/>
      <c r="G472" s="225"/>
      <c r="H472" s="225"/>
      <c r="L472" s="225"/>
    </row>
    <row r="473" spans="1:12" s="224" customFormat="1" x14ac:dyDescent="0.2">
      <c r="A473" s="247"/>
      <c r="B473" s="247"/>
      <c r="E473" s="228"/>
      <c r="F473" s="225"/>
      <c r="G473" s="225"/>
      <c r="H473" s="225"/>
      <c r="L473" s="225"/>
    </row>
    <row r="474" spans="1:12" s="224" customFormat="1" x14ac:dyDescent="0.2">
      <c r="A474" s="247"/>
      <c r="B474" s="247"/>
      <c r="E474" s="228"/>
      <c r="F474" s="225"/>
      <c r="G474" s="225"/>
      <c r="H474" s="225"/>
      <c r="L474" s="225"/>
    </row>
    <row r="475" spans="1:12" s="224" customFormat="1" x14ac:dyDescent="0.2">
      <c r="A475" s="247"/>
      <c r="B475" s="247"/>
      <c r="E475" s="228"/>
      <c r="F475" s="225"/>
      <c r="G475" s="225"/>
      <c r="H475" s="225"/>
      <c r="L475" s="225"/>
    </row>
    <row r="476" spans="1:12" s="224" customFormat="1" x14ac:dyDescent="0.2">
      <c r="A476" s="247"/>
      <c r="B476" s="247"/>
      <c r="E476" s="228"/>
      <c r="F476" s="225"/>
      <c r="G476" s="225"/>
      <c r="H476" s="225"/>
      <c r="L476" s="225"/>
    </row>
    <row r="477" spans="1:12" s="224" customFormat="1" x14ac:dyDescent="0.2">
      <c r="A477" s="247"/>
      <c r="B477" s="247"/>
      <c r="E477" s="228"/>
      <c r="F477" s="225"/>
      <c r="G477" s="225"/>
      <c r="H477" s="225"/>
      <c r="L477" s="225"/>
    </row>
    <row r="478" spans="1:12" s="224" customFormat="1" x14ac:dyDescent="0.2">
      <c r="A478" s="247"/>
      <c r="B478" s="247"/>
      <c r="E478" s="228"/>
      <c r="F478" s="225"/>
      <c r="G478" s="225"/>
      <c r="H478" s="225"/>
      <c r="L478" s="225"/>
    </row>
    <row r="479" spans="1:12" s="224" customFormat="1" x14ac:dyDescent="0.2">
      <c r="A479" s="247"/>
      <c r="B479" s="247"/>
      <c r="E479" s="228"/>
      <c r="F479" s="225"/>
      <c r="G479" s="225"/>
      <c r="H479" s="225"/>
      <c r="L479" s="225"/>
    </row>
    <row r="480" spans="1:12" s="224" customFormat="1" x14ac:dyDescent="0.2">
      <c r="A480" s="247"/>
      <c r="B480" s="247"/>
      <c r="E480" s="228"/>
      <c r="F480" s="225"/>
      <c r="G480" s="225"/>
      <c r="H480" s="225"/>
      <c r="L480" s="225"/>
    </row>
    <row r="481" spans="1:12" s="224" customFormat="1" x14ac:dyDescent="0.2">
      <c r="A481" s="247"/>
      <c r="B481" s="247"/>
      <c r="E481" s="228"/>
      <c r="F481" s="225"/>
      <c r="G481" s="225"/>
      <c r="H481" s="225"/>
      <c r="L481" s="225"/>
    </row>
    <row r="482" spans="1:12" s="224" customFormat="1" x14ac:dyDescent="0.2">
      <c r="A482" s="247"/>
      <c r="B482" s="247"/>
      <c r="E482" s="228"/>
      <c r="F482" s="225"/>
      <c r="G482" s="225"/>
      <c r="H482" s="225"/>
      <c r="L482" s="225"/>
    </row>
    <row r="483" spans="1:12" s="224" customFormat="1" x14ac:dyDescent="0.2">
      <c r="A483" s="247"/>
      <c r="B483" s="247"/>
      <c r="E483" s="228"/>
      <c r="F483" s="225"/>
      <c r="G483" s="225"/>
      <c r="H483" s="225"/>
      <c r="L483" s="225"/>
    </row>
    <row r="484" spans="1:12" s="224" customFormat="1" x14ac:dyDescent="0.2">
      <c r="A484" s="247"/>
      <c r="B484" s="247"/>
      <c r="E484" s="228"/>
      <c r="F484" s="225"/>
      <c r="G484" s="225"/>
      <c r="H484" s="225"/>
      <c r="L484" s="225"/>
    </row>
    <row r="485" spans="1:12" s="224" customFormat="1" x14ac:dyDescent="0.2">
      <c r="A485" s="247"/>
      <c r="B485" s="247"/>
      <c r="E485" s="228"/>
      <c r="F485" s="225"/>
      <c r="G485" s="225"/>
      <c r="H485" s="225"/>
      <c r="L485" s="225"/>
    </row>
    <row r="486" spans="1:12" s="224" customFormat="1" x14ac:dyDescent="0.2">
      <c r="A486" s="247"/>
      <c r="B486" s="247"/>
      <c r="E486" s="228"/>
      <c r="F486" s="225"/>
      <c r="G486" s="225"/>
      <c r="H486" s="225"/>
      <c r="L486" s="225"/>
    </row>
    <row r="487" spans="1:12" s="224" customFormat="1" x14ac:dyDescent="0.2">
      <c r="A487" s="247"/>
      <c r="B487" s="247"/>
      <c r="E487" s="228"/>
      <c r="F487" s="225"/>
      <c r="G487" s="225"/>
      <c r="H487" s="225"/>
      <c r="L487" s="225"/>
    </row>
    <row r="488" spans="1:12" s="224" customFormat="1" x14ac:dyDescent="0.2">
      <c r="A488" s="247"/>
      <c r="B488" s="247"/>
      <c r="E488" s="228"/>
      <c r="F488" s="225"/>
      <c r="G488" s="225"/>
      <c r="H488" s="225"/>
      <c r="L488" s="225"/>
    </row>
    <row r="489" spans="1:12" s="224" customFormat="1" x14ac:dyDescent="0.2">
      <c r="A489" s="247"/>
      <c r="B489" s="247"/>
      <c r="E489" s="228"/>
      <c r="F489" s="225"/>
      <c r="G489" s="225"/>
      <c r="H489" s="225"/>
      <c r="L489" s="225"/>
    </row>
    <row r="490" spans="1:12" s="224" customFormat="1" x14ac:dyDescent="0.2">
      <c r="A490" s="247"/>
      <c r="B490" s="247"/>
      <c r="E490" s="228"/>
      <c r="F490" s="225"/>
      <c r="G490" s="225"/>
      <c r="H490" s="225"/>
      <c r="L490" s="225"/>
    </row>
    <row r="491" spans="1:12" s="224" customFormat="1" x14ac:dyDescent="0.2">
      <c r="A491" s="247"/>
      <c r="B491" s="247"/>
      <c r="E491" s="228"/>
      <c r="F491" s="225"/>
      <c r="G491" s="225"/>
      <c r="H491" s="225"/>
      <c r="L491" s="225"/>
    </row>
    <row r="492" spans="1:12" s="224" customFormat="1" x14ac:dyDescent="0.2">
      <c r="A492" s="247"/>
      <c r="B492" s="247"/>
      <c r="E492" s="228"/>
      <c r="F492" s="225"/>
      <c r="G492" s="225"/>
      <c r="H492" s="225"/>
      <c r="L492" s="225"/>
    </row>
    <row r="493" spans="1:12" s="224" customFormat="1" x14ac:dyDescent="0.2">
      <c r="A493" s="247"/>
      <c r="B493" s="247"/>
      <c r="E493" s="228"/>
      <c r="F493" s="225"/>
      <c r="G493" s="225"/>
      <c r="H493" s="225"/>
      <c r="L493" s="225"/>
    </row>
    <row r="494" spans="1:12" s="224" customFormat="1" x14ac:dyDescent="0.2">
      <c r="A494" s="247"/>
      <c r="B494" s="247"/>
      <c r="E494" s="228"/>
      <c r="F494" s="225"/>
      <c r="G494" s="225"/>
      <c r="H494" s="225"/>
      <c r="L494" s="225"/>
    </row>
    <row r="495" spans="1:12" s="224" customFormat="1" x14ac:dyDescent="0.2">
      <c r="A495" s="247"/>
      <c r="B495" s="247"/>
      <c r="E495" s="228"/>
      <c r="F495" s="225"/>
      <c r="G495" s="225"/>
      <c r="H495" s="225"/>
      <c r="L495" s="225"/>
    </row>
    <row r="496" spans="1:12" s="224" customFormat="1" x14ac:dyDescent="0.2">
      <c r="A496" s="247"/>
      <c r="B496" s="247"/>
      <c r="E496" s="228"/>
      <c r="F496" s="225"/>
      <c r="G496" s="225"/>
      <c r="H496" s="225"/>
      <c r="L496" s="225"/>
    </row>
    <row r="497" spans="1:12" s="224" customFormat="1" x14ac:dyDescent="0.2">
      <c r="A497" s="247"/>
      <c r="B497" s="247"/>
      <c r="E497" s="228"/>
      <c r="F497" s="225"/>
      <c r="G497" s="225"/>
      <c r="H497" s="225"/>
      <c r="L497" s="225"/>
    </row>
    <row r="498" spans="1:12" s="224" customFormat="1" x14ac:dyDescent="0.2">
      <c r="A498" s="247"/>
      <c r="B498" s="247"/>
      <c r="E498" s="228"/>
      <c r="F498" s="225"/>
      <c r="G498" s="225"/>
      <c r="H498" s="225"/>
      <c r="L498" s="225"/>
    </row>
    <row r="499" spans="1:12" s="224" customFormat="1" x14ac:dyDescent="0.2">
      <c r="A499" s="247"/>
      <c r="B499" s="247"/>
      <c r="E499" s="228"/>
      <c r="F499" s="225"/>
      <c r="G499" s="225"/>
      <c r="H499" s="225"/>
      <c r="L499" s="225"/>
    </row>
    <row r="500" spans="1:12" s="224" customFormat="1" x14ac:dyDescent="0.2">
      <c r="A500" s="247"/>
      <c r="B500" s="247"/>
      <c r="E500" s="228"/>
      <c r="F500" s="225"/>
      <c r="G500" s="225"/>
      <c r="H500" s="225"/>
      <c r="L500" s="225"/>
    </row>
    <row r="501" spans="1:12" s="224" customFormat="1" x14ac:dyDescent="0.2">
      <c r="A501" s="247"/>
      <c r="B501" s="247"/>
      <c r="E501" s="228"/>
      <c r="F501" s="225"/>
      <c r="G501" s="225"/>
      <c r="H501" s="225"/>
      <c r="L501" s="225"/>
    </row>
    <row r="502" spans="1:12" s="224" customFormat="1" x14ac:dyDescent="0.2">
      <c r="A502" s="247"/>
      <c r="B502" s="247"/>
      <c r="E502" s="228"/>
      <c r="F502" s="225"/>
      <c r="G502" s="225"/>
      <c r="H502" s="225"/>
      <c r="L502" s="225"/>
    </row>
    <row r="503" spans="1:12" s="224" customFormat="1" x14ac:dyDescent="0.2">
      <c r="A503" s="247"/>
      <c r="B503" s="247"/>
      <c r="E503" s="228"/>
      <c r="F503" s="225"/>
      <c r="G503" s="225"/>
      <c r="H503" s="225"/>
      <c r="L503" s="225"/>
    </row>
    <row r="504" spans="1:12" s="224" customFormat="1" x14ac:dyDescent="0.2">
      <c r="A504" s="247"/>
      <c r="B504" s="247"/>
      <c r="E504" s="228"/>
      <c r="F504" s="225"/>
      <c r="G504" s="225"/>
      <c r="H504" s="225"/>
      <c r="L504" s="225"/>
    </row>
    <row r="505" spans="1:12" s="224" customFormat="1" x14ac:dyDescent="0.2">
      <c r="A505" s="247"/>
      <c r="B505" s="247"/>
      <c r="E505" s="228"/>
      <c r="F505" s="225"/>
      <c r="G505" s="225"/>
      <c r="H505" s="225"/>
      <c r="L505" s="225"/>
    </row>
    <row r="506" spans="1:12" s="224" customFormat="1" x14ac:dyDescent="0.2">
      <c r="A506" s="247"/>
      <c r="B506" s="247"/>
      <c r="E506" s="228"/>
      <c r="F506" s="225"/>
      <c r="G506" s="225"/>
      <c r="H506" s="225"/>
      <c r="L506" s="225"/>
    </row>
    <row r="507" spans="1:12" s="224" customFormat="1" x14ac:dyDescent="0.2">
      <c r="A507" s="247"/>
      <c r="B507" s="247"/>
      <c r="E507" s="228"/>
      <c r="F507" s="225"/>
      <c r="G507" s="225"/>
      <c r="H507" s="225"/>
      <c r="L507" s="225"/>
    </row>
    <row r="508" spans="1:12" s="224" customFormat="1" x14ac:dyDescent="0.2">
      <c r="A508" s="247"/>
      <c r="B508" s="247"/>
      <c r="E508" s="228"/>
      <c r="F508" s="225"/>
      <c r="G508" s="225"/>
      <c r="H508" s="225"/>
      <c r="L508" s="225"/>
    </row>
    <row r="509" spans="1:12" s="224" customFormat="1" x14ac:dyDescent="0.2">
      <c r="A509" s="247"/>
      <c r="B509" s="247"/>
      <c r="E509" s="228"/>
      <c r="F509" s="225"/>
      <c r="G509" s="225"/>
      <c r="H509" s="225"/>
      <c r="L509" s="225"/>
    </row>
    <row r="510" spans="1:12" s="224" customFormat="1" x14ac:dyDescent="0.2">
      <c r="A510" s="247"/>
      <c r="B510" s="247"/>
      <c r="E510" s="228"/>
      <c r="F510" s="225"/>
      <c r="G510" s="225"/>
      <c r="H510" s="225"/>
      <c r="L510" s="225"/>
    </row>
    <row r="511" spans="1:12" s="224" customFormat="1" x14ac:dyDescent="0.2">
      <c r="A511" s="247"/>
      <c r="B511" s="247"/>
      <c r="E511" s="228"/>
      <c r="F511" s="225"/>
      <c r="G511" s="225"/>
      <c r="H511" s="225"/>
      <c r="L511" s="225"/>
    </row>
    <row r="512" spans="1:12" s="224" customFormat="1" x14ac:dyDescent="0.2">
      <c r="A512" s="247"/>
      <c r="B512" s="247"/>
      <c r="E512" s="228"/>
      <c r="F512" s="225"/>
      <c r="G512" s="225"/>
      <c r="H512" s="225"/>
      <c r="L512" s="225"/>
    </row>
    <row r="513" spans="1:12" s="224" customFormat="1" x14ac:dyDescent="0.2">
      <c r="A513" s="247"/>
      <c r="B513" s="247"/>
      <c r="E513" s="228"/>
      <c r="F513" s="225"/>
      <c r="G513" s="225"/>
      <c r="H513" s="225"/>
      <c r="L513" s="225"/>
    </row>
    <row r="514" spans="1:12" s="224" customFormat="1" x14ac:dyDescent="0.2">
      <c r="A514" s="247"/>
      <c r="B514" s="247"/>
      <c r="E514" s="228"/>
      <c r="F514" s="225"/>
      <c r="G514" s="225"/>
      <c r="H514" s="225"/>
      <c r="L514" s="225"/>
    </row>
    <row r="515" spans="1:12" s="224" customFormat="1" x14ac:dyDescent="0.2">
      <c r="A515" s="247"/>
      <c r="B515" s="247"/>
      <c r="E515" s="228"/>
      <c r="F515" s="225"/>
      <c r="G515" s="225"/>
      <c r="H515" s="225"/>
      <c r="L515" s="225"/>
    </row>
    <row r="516" spans="1:12" s="224" customFormat="1" x14ac:dyDescent="0.2">
      <c r="A516" s="247"/>
      <c r="B516" s="247"/>
      <c r="E516" s="228"/>
      <c r="F516" s="225"/>
      <c r="G516" s="225"/>
      <c r="H516" s="225"/>
      <c r="L516" s="225"/>
    </row>
    <row r="517" spans="1:12" s="224" customFormat="1" x14ac:dyDescent="0.2">
      <c r="A517" s="247"/>
      <c r="B517" s="247"/>
      <c r="E517" s="228"/>
      <c r="F517" s="225"/>
      <c r="G517" s="225"/>
      <c r="H517" s="225"/>
      <c r="L517" s="225"/>
    </row>
    <row r="518" spans="1:12" s="224" customFormat="1" x14ac:dyDescent="0.2">
      <c r="A518" s="247"/>
      <c r="B518" s="247"/>
      <c r="E518" s="228"/>
      <c r="F518" s="225"/>
      <c r="G518" s="225"/>
      <c r="H518" s="225"/>
      <c r="L518" s="225"/>
    </row>
    <row r="519" spans="1:12" s="224" customFormat="1" x14ac:dyDescent="0.2">
      <c r="A519" s="247"/>
      <c r="B519" s="247"/>
      <c r="E519" s="228"/>
      <c r="F519" s="225"/>
      <c r="G519" s="225"/>
      <c r="H519" s="225"/>
      <c r="L519" s="225"/>
    </row>
    <row r="520" spans="1:12" s="224" customFormat="1" x14ac:dyDescent="0.2">
      <c r="A520" s="247"/>
      <c r="B520" s="247"/>
      <c r="E520" s="228"/>
      <c r="F520" s="225"/>
      <c r="G520" s="225"/>
      <c r="H520" s="225"/>
      <c r="L520" s="225"/>
    </row>
    <row r="521" spans="1:12" s="224" customFormat="1" x14ac:dyDescent="0.2">
      <c r="A521" s="247"/>
      <c r="B521" s="247"/>
      <c r="E521" s="228"/>
      <c r="F521" s="225"/>
      <c r="G521" s="225"/>
      <c r="H521" s="225"/>
      <c r="L521" s="225"/>
    </row>
    <row r="522" spans="1:12" s="224" customFormat="1" x14ac:dyDescent="0.2">
      <c r="A522" s="247"/>
      <c r="B522" s="247"/>
      <c r="E522" s="228"/>
      <c r="F522" s="225"/>
      <c r="G522" s="225"/>
      <c r="H522" s="225"/>
      <c r="L522" s="225"/>
    </row>
    <row r="523" spans="1:12" s="224" customFormat="1" x14ac:dyDescent="0.2">
      <c r="A523" s="247"/>
      <c r="B523" s="247"/>
      <c r="E523" s="228"/>
      <c r="F523" s="225"/>
      <c r="G523" s="225"/>
      <c r="H523" s="225"/>
      <c r="L523" s="225"/>
    </row>
    <row r="524" spans="1:12" s="224" customFormat="1" x14ac:dyDescent="0.2">
      <c r="A524" s="247"/>
      <c r="B524" s="247"/>
      <c r="E524" s="228"/>
      <c r="F524" s="225"/>
      <c r="G524" s="225"/>
      <c r="H524" s="225"/>
      <c r="L524" s="225"/>
    </row>
    <row r="525" spans="1:12" s="224" customFormat="1" x14ac:dyDescent="0.2">
      <c r="A525" s="247"/>
      <c r="B525" s="247"/>
      <c r="E525" s="228"/>
      <c r="F525" s="225"/>
      <c r="G525" s="225"/>
      <c r="H525" s="225"/>
      <c r="L525" s="225"/>
    </row>
    <row r="526" spans="1:12" s="224" customFormat="1" x14ac:dyDescent="0.2">
      <c r="A526" s="247"/>
      <c r="B526" s="247"/>
      <c r="E526" s="228"/>
      <c r="F526" s="225"/>
      <c r="G526" s="225"/>
      <c r="H526" s="225"/>
      <c r="L526" s="225"/>
    </row>
    <row r="527" spans="1:12" s="224" customFormat="1" x14ac:dyDescent="0.2">
      <c r="A527" s="247"/>
      <c r="B527" s="247"/>
      <c r="E527" s="228"/>
      <c r="F527" s="225"/>
      <c r="G527" s="225"/>
      <c r="H527" s="225"/>
      <c r="L527" s="225"/>
    </row>
    <row r="528" spans="1:12" s="224" customFormat="1" x14ac:dyDescent="0.2">
      <c r="A528" s="247"/>
      <c r="B528" s="247"/>
      <c r="E528" s="228"/>
      <c r="F528" s="225"/>
      <c r="G528" s="225"/>
      <c r="H528" s="225"/>
      <c r="L528" s="225"/>
    </row>
    <row r="529" spans="1:12" s="224" customFormat="1" x14ac:dyDescent="0.2">
      <c r="A529" s="247"/>
      <c r="B529" s="247"/>
      <c r="E529" s="228"/>
      <c r="F529" s="225"/>
      <c r="G529" s="225"/>
      <c r="H529" s="225"/>
      <c r="L529" s="225"/>
    </row>
    <row r="530" spans="1:12" s="224" customFormat="1" x14ac:dyDescent="0.2">
      <c r="A530" s="247"/>
      <c r="B530" s="247"/>
      <c r="E530" s="228"/>
      <c r="F530" s="225"/>
      <c r="G530" s="225"/>
      <c r="H530" s="225"/>
      <c r="L530" s="225"/>
    </row>
    <row r="531" spans="1:12" s="224" customFormat="1" x14ac:dyDescent="0.2">
      <c r="A531" s="247"/>
      <c r="B531" s="247"/>
      <c r="E531" s="228"/>
      <c r="F531" s="225"/>
      <c r="G531" s="225"/>
      <c r="H531" s="225"/>
      <c r="L531" s="225"/>
    </row>
    <row r="532" spans="1:12" s="224" customFormat="1" x14ac:dyDescent="0.2">
      <c r="A532" s="247"/>
      <c r="B532" s="247"/>
      <c r="E532" s="228"/>
      <c r="F532" s="225"/>
      <c r="G532" s="225"/>
      <c r="H532" s="225"/>
      <c r="L532" s="225"/>
    </row>
    <row r="533" spans="1:12" s="224" customFormat="1" x14ac:dyDescent="0.2">
      <c r="A533" s="247"/>
      <c r="B533" s="247"/>
      <c r="E533" s="228"/>
      <c r="F533" s="225"/>
      <c r="G533" s="225"/>
      <c r="H533" s="225"/>
      <c r="L533" s="225"/>
    </row>
    <row r="534" spans="1:12" s="224" customFormat="1" x14ac:dyDescent="0.2">
      <c r="A534" s="247"/>
      <c r="B534" s="247"/>
      <c r="E534" s="228"/>
      <c r="F534" s="225"/>
      <c r="G534" s="225"/>
      <c r="H534" s="225"/>
      <c r="L534" s="225"/>
    </row>
    <row r="535" spans="1:12" s="224" customFormat="1" x14ac:dyDescent="0.2">
      <c r="A535" s="247"/>
      <c r="B535" s="247"/>
      <c r="E535" s="228"/>
      <c r="F535" s="225"/>
      <c r="G535" s="225"/>
      <c r="H535" s="225"/>
      <c r="L535" s="225"/>
    </row>
    <row r="536" spans="1:12" s="224" customFormat="1" x14ac:dyDescent="0.2">
      <c r="A536" s="247"/>
      <c r="B536" s="247"/>
      <c r="E536" s="228"/>
      <c r="F536" s="225"/>
      <c r="G536" s="225"/>
      <c r="H536" s="225"/>
      <c r="L536" s="225"/>
    </row>
    <row r="537" spans="1:12" s="224" customFormat="1" x14ac:dyDescent="0.2">
      <c r="A537" s="247"/>
      <c r="B537" s="247"/>
      <c r="E537" s="228"/>
      <c r="F537" s="225"/>
      <c r="G537" s="225"/>
      <c r="H537" s="225"/>
      <c r="L537" s="225"/>
    </row>
    <row r="538" spans="1:12" s="224" customFormat="1" x14ac:dyDescent="0.2">
      <c r="A538" s="247"/>
      <c r="B538" s="247"/>
      <c r="E538" s="228"/>
      <c r="F538" s="225"/>
      <c r="G538" s="225"/>
      <c r="H538" s="225"/>
      <c r="L538" s="225"/>
    </row>
    <row r="539" spans="1:12" s="224" customFormat="1" x14ac:dyDescent="0.2">
      <c r="A539" s="247"/>
      <c r="B539" s="247"/>
      <c r="E539" s="228"/>
      <c r="F539" s="225"/>
      <c r="G539" s="225"/>
      <c r="H539" s="225"/>
      <c r="L539" s="225"/>
    </row>
    <row r="540" spans="1:12" s="224" customFormat="1" x14ac:dyDescent="0.2">
      <c r="A540" s="247"/>
      <c r="B540" s="247"/>
      <c r="E540" s="228"/>
      <c r="F540" s="225"/>
      <c r="G540" s="225"/>
      <c r="H540" s="225"/>
      <c r="L540" s="225"/>
    </row>
    <row r="541" spans="1:12" s="224" customFormat="1" x14ac:dyDescent="0.2">
      <c r="A541" s="247"/>
      <c r="B541" s="247"/>
      <c r="E541" s="228"/>
      <c r="F541" s="225"/>
      <c r="G541" s="225"/>
      <c r="H541" s="225"/>
      <c r="L541" s="225"/>
    </row>
    <row r="542" spans="1:12" s="224" customFormat="1" x14ac:dyDescent="0.2">
      <c r="A542" s="247"/>
      <c r="B542" s="247"/>
      <c r="E542" s="228"/>
      <c r="F542" s="225"/>
      <c r="G542" s="225"/>
      <c r="H542" s="225"/>
      <c r="L542" s="225"/>
    </row>
    <row r="543" spans="1:12" s="224" customFormat="1" x14ac:dyDescent="0.2">
      <c r="A543" s="247"/>
      <c r="B543" s="247"/>
      <c r="E543" s="228"/>
      <c r="F543" s="225"/>
      <c r="G543" s="225"/>
      <c r="H543" s="225"/>
      <c r="L543" s="225"/>
    </row>
    <row r="544" spans="1:12" s="224" customFormat="1" x14ac:dyDescent="0.2">
      <c r="A544" s="247"/>
      <c r="B544" s="247"/>
      <c r="E544" s="228"/>
      <c r="F544" s="225"/>
      <c r="G544" s="225"/>
      <c r="H544" s="225"/>
      <c r="L544" s="225"/>
    </row>
    <row r="545" spans="1:12" s="224" customFormat="1" x14ac:dyDescent="0.2">
      <c r="A545" s="247"/>
      <c r="B545" s="247"/>
      <c r="E545" s="228"/>
      <c r="F545" s="225"/>
      <c r="G545" s="225"/>
      <c r="H545" s="225"/>
      <c r="L545" s="225"/>
    </row>
    <row r="546" spans="1:12" s="224" customFormat="1" x14ac:dyDescent="0.2">
      <c r="A546" s="247"/>
      <c r="B546" s="247"/>
      <c r="E546" s="228"/>
      <c r="F546" s="225"/>
      <c r="G546" s="225"/>
      <c r="H546" s="225"/>
      <c r="L546" s="225"/>
    </row>
    <row r="547" spans="1:12" s="224" customFormat="1" x14ac:dyDescent="0.2">
      <c r="A547" s="247"/>
      <c r="B547" s="247"/>
      <c r="E547" s="228"/>
      <c r="F547" s="225"/>
      <c r="G547" s="225"/>
      <c r="H547" s="225"/>
      <c r="L547" s="225"/>
    </row>
    <row r="548" spans="1:12" s="224" customFormat="1" x14ac:dyDescent="0.2">
      <c r="A548" s="247"/>
      <c r="B548" s="247"/>
      <c r="E548" s="228"/>
      <c r="F548" s="225"/>
      <c r="G548" s="225"/>
      <c r="H548" s="225"/>
      <c r="L548" s="225"/>
    </row>
    <row r="549" spans="1:12" s="224" customFormat="1" x14ac:dyDescent="0.2">
      <c r="A549" s="247"/>
      <c r="B549" s="247"/>
      <c r="E549" s="228"/>
      <c r="F549" s="225"/>
      <c r="G549" s="225"/>
      <c r="H549" s="225"/>
      <c r="L549" s="225"/>
    </row>
    <row r="550" spans="1:12" s="224" customFormat="1" x14ac:dyDescent="0.2">
      <c r="A550" s="247"/>
      <c r="B550" s="247"/>
      <c r="E550" s="228"/>
      <c r="F550" s="225"/>
      <c r="G550" s="225"/>
      <c r="H550" s="225"/>
      <c r="L550" s="225"/>
    </row>
    <row r="551" spans="1:12" s="224" customFormat="1" x14ac:dyDescent="0.2">
      <c r="A551" s="247"/>
      <c r="B551" s="247"/>
      <c r="E551" s="228"/>
      <c r="F551" s="225"/>
      <c r="G551" s="225"/>
      <c r="H551" s="225"/>
      <c r="L551" s="225"/>
    </row>
    <row r="552" spans="1:12" s="224" customFormat="1" x14ac:dyDescent="0.2">
      <c r="A552" s="247"/>
      <c r="B552" s="247"/>
      <c r="E552" s="228"/>
      <c r="F552" s="225"/>
      <c r="G552" s="225"/>
      <c r="H552" s="225"/>
      <c r="L552" s="225"/>
    </row>
    <row r="553" spans="1:12" s="224" customFormat="1" x14ac:dyDescent="0.2">
      <c r="A553" s="247"/>
      <c r="B553" s="247"/>
      <c r="E553" s="228"/>
      <c r="F553" s="225"/>
      <c r="G553" s="225"/>
      <c r="H553" s="225"/>
      <c r="L553" s="225"/>
    </row>
    <row r="554" spans="1:12" s="224" customFormat="1" x14ac:dyDescent="0.2">
      <c r="A554" s="247"/>
      <c r="B554" s="247"/>
      <c r="E554" s="228"/>
      <c r="F554" s="225"/>
      <c r="G554" s="225"/>
      <c r="H554" s="225"/>
      <c r="L554" s="225"/>
    </row>
    <row r="555" spans="1:12" s="224" customFormat="1" x14ac:dyDescent="0.2">
      <c r="A555" s="247"/>
      <c r="B555" s="247"/>
      <c r="E555" s="228"/>
      <c r="F555" s="225"/>
      <c r="G555" s="225"/>
      <c r="H555" s="225"/>
      <c r="L555" s="225"/>
    </row>
    <row r="556" spans="1:12" s="224" customFormat="1" x14ac:dyDescent="0.2">
      <c r="A556" s="247"/>
      <c r="B556" s="247"/>
      <c r="E556" s="228"/>
      <c r="F556" s="225"/>
      <c r="G556" s="225"/>
      <c r="H556" s="225"/>
      <c r="L556" s="225"/>
    </row>
    <row r="557" spans="1:12" s="224" customFormat="1" x14ac:dyDescent="0.2">
      <c r="A557" s="247"/>
      <c r="B557" s="247"/>
      <c r="E557" s="228"/>
      <c r="F557" s="225"/>
      <c r="G557" s="225"/>
      <c r="H557" s="225"/>
      <c r="L557" s="225"/>
    </row>
    <row r="558" spans="1:12" s="224" customFormat="1" x14ac:dyDescent="0.2">
      <c r="A558" s="247"/>
      <c r="B558" s="247"/>
      <c r="E558" s="228"/>
      <c r="F558" s="225"/>
      <c r="G558" s="225"/>
      <c r="H558" s="225"/>
      <c r="L558" s="225"/>
    </row>
    <row r="559" spans="1:12" s="224" customFormat="1" x14ac:dyDescent="0.2">
      <c r="A559" s="247"/>
      <c r="B559" s="247"/>
      <c r="E559" s="228"/>
      <c r="F559" s="225"/>
      <c r="G559" s="225"/>
      <c r="H559" s="225"/>
      <c r="L559" s="225"/>
    </row>
    <row r="560" spans="1:12" s="224" customFormat="1" x14ac:dyDescent="0.2">
      <c r="A560" s="247"/>
      <c r="B560" s="247"/>
      <c r="E560" s="228"/>
      <c r="F560" s="225"/>
      <c r="G560" s="225"/>
      <c r="H560" s="225"/>
      <c r="L560" s="225"/>
    </row>
    <row r="561" spans="1:12" s="224" customFormat="1" x14ac:dyDescent="0.2">
      <c r="A561" s="247"/>
      <c r="B561" s="247"/>
      <c r="E561" s="228"/>
      <c r="F561" s="225"/>
      <c r="G561" s="225"/>
      <c r="H561" s="225"/>
      <c r="L561" s="225"/>
    </row>
    <row r="562" spans="1:12" s="224" customFormat="1" x14ac:dyDescent="0.2">
      <c r="A562" s="247"/>
      <c r="B562" s="247"/>
      <c r="E562" s="228"/>
      <c r="F562" s="225"/>
      <c r="G562" s="225"/>
      <c r="H562" s="225"/>
      <c r="L562" s="225"/>
    </row>
    <row r="563" spans="1:12" s="224" customFormat="1" x14ac:dyDescent="0.2">
      <c r="A563" s="247"/>
      <c r="B563" s="247"/>
      <c r="E563" s="228"/>
      <c r="F563" s="225"/>
      <c r="G563" s="225"/>
      <c r="H563" s="225"/>
      <c r="L563" s="225"/>
    </row>
    <row r="564" spans="1:12" s="224" customFormat="1" x14ac:dyDescent="0.2">
      <c r="A564" s="247"/>
      <c r="B564" s="247"/>
      <c r="E564" s="228"/>
      <c r="F564" s="225"/>
      <c r="G564" s="225"/>
      <c r="H564" s="225"/>
      <c r="L564" s="225"/>
    </row>
    <row r="565" spans="1:12" s="224" customFormat="1" x14ac:dyDescent="0.2">
      <c r="A565" s="247"/>
      <c r="B565" s="247"/>
      <c r="E565" s="228"/>
      <c r="F565" s="225"/>
      <c r="G565" s="225"/>
      <c r="H565" s="225"/>
      <c r="L565" s="225"/>
    </row>
    <row r="566" spans="1:12" s="224" customFormat="1" x14ac:dyDescent="0.2">
      <c r="A566" s="247"/>
      <c r="B566" s="247"/>
      <c r="E566" s="228"/>
      <c r="F566" s="225"/>
      <c r="G566" s="225"/>
      <c r="H566" s="225"/>
      <c r="L566" s="225"/>
    </row>
    <row r="567" spans="1:12" s="224" customFormat="1" x14ac:dyDescent="0.2">
      <c r="A567" s="247"/>
      <c r="B567" s="247"/>
      <c r="E567" s="228"/>
      <c r="F567" s="225"/>
      <c r="G567" s="225"/>
      <c r="H567" s="225"/>
      <c r="L567" s="225"/>
    </row>
    <row r="568" spans="1:12" s="224" customFormat="1" x14ac:dyDescent="0.2">
      <c r="A568" s="247"/>
      <c r="B568" s="247"/>
      <c r="E568" s="228"/>
      <c r="F568" s="225"/>
      <c r="G568" s="225"/>
      <c r="H568" s="225"/>
      <c r="L568" s="225"/>
    </row>
    <row r="569" spans="1:12" s="224" customFormat="1" x14ac:dyDescent="0.2">
      <c r="A569" s="247"/>
      <c r="B569" s="247"/>
      <c r="E569" s="228"/>
      <c r="F569" s="225"/>
      <c r="G569" s="225"/>
      <c r="H569" s="225"/>
      <c r="L569" s="225"/>
    </row>
    <row r="570" spans="1:12" s="224" customFormat="1" x14ac:dyDescent="0.2">
      <c r="A570" s="247"/>
      <c r="B570" s="247"/>
      <c r="E570" s="228"/>
      <c r="F570" s="225"/>
      <c r="G570" s="225"/>
      <c r="H570" s="225"/>
      <c r="L570" s="225"/>
    </row>
    <row r="571" spans="1:12" s="224" customFormat="1" x14ac:dyDescent="0.2">
      <c r="A571" s="247"/>
      <c r="B571" s="247"/>
      <c r="E571" s="228"/>
      <c r="F571" s="225"/>
      <c r="G571" s="225"/>
      <c r="H571" s="225"/>
      <c r="L571" s="225"/>
    </row>
    <row r="572" spans="1:12" s="224" customFormat="1" x14ac:dyDescent="0.2">
      <c r="A572" s="247"/>
      <c r="B572" s="247"/>
      <c r="E572" s="228"/>
      <c r="F572" s="225"/>
      <c r="G572" s="225"/>
      <c r="H572" s="225"/>
      <c r="L572" s="225"/>
    </row>
    <row r="573" spans="1:12" s="224" customFormat="1" x14ac:dyDescent="0.2">
      <c r="A573" s="247"/>
      <c r="B573" s="247"/>
      <c r="E573" s="228"/>
      <c r="F573" s="225"/>
      <c r="G573" s="225"/>
      <c r="H573" s="225"/>
      <c r="L573" s="225"/>
    </row>
    <row r="574" spans="1:12" s="224" customFormat="1" x14ac:dyDescent="0.2">
      <c r="A574" s="247"/>
      <c r="B574" s="247"/>
      <c r="E574" s="228"/>
      <c r="F574" s="225"/>
      <c r="G574" s="225"/>
      <c r="H574" s="225"/>
      <c r="L574" s="225"/>
    </row>
    <row r="575" spans="1:12" s="224" customFormat="1" x14ac:dyDescent="0.2">
      <c r="A575" s="247"/>
      <c r="B575" s="247"/>
      <c r="E575" s="228"/>
      <c r="F575" s="225"/>
      <c r="G575" s="225"/>
      <c r="H575" s="225"/>
      <c r="L575" s="225"/>
    </row>
    <row r="576" spans="1:12" s="224" customFormat="1" x14ac:dyDescent="0.2">
      <c r="A576" s="247"/>
      <c r="B576" s="247"/>
      <c r="E576" s="228"/>
      <c r="F576" s="225"/>
      <c r="G576" s="225"/>
      <c r="H576" s="225"/>
      <c r="L576" s="225"/>
    </row>
    <row r="577" spans="1:12" s="224" customFormat="1" x14ac:dyDescent="0.2">
      <c r="A577" s="247"/>
      <c r="B577" s="247"/>
      <c r="E577" s="228"/>
      <c r="F577" s="225"/>
      <c r="G577" s="225"/>
      <c r="H577" s="225"/>
      <c r="L577" s="225"/>
    </row>
    <row r="578" spans="1:12" s="224" customFormat="1" x14ac:dyDescent="0.2">
      <c r="A578" s="247"/>
      <c r="B578" s="247"/>
      <c r="E578" s="228"/>
      <c r="F578" s="225"/>
      <c r="G578" s="225"/>
      <c r="H578" s="225"/>
      <c r="L578" s="225"/>
    </row>
    <row r="579" spans="1:12" s="224" customFormat="1" x14ac:dyDescent="0.2">
      <c r="A579" s="247"/>
      <c r="B579" s="247"/>
      <c r="E579" s="228"/>
      <c r="F579" s="225"/>
      <c r="G579" s="225"/>
      <c r="H579" s="225"/>
      <c r="L579" s="225"/>
    </row>
    <row r="580" spans="1:12" s="224" customFormat="1" x14ac:dyDescent="0.2">
      <c r="A580" s="247"/>
      <c r="B580" s="247"/>
      <c r="E580" s="228"/>
      <c r="F580" s="225"/>
      <c r="G580" s="225"/>
      <c r="H580" s="225"/>
      <c r="L580" s="225"/>
    </row>
    <row r="581" spans="1:12" s="224" customFormat="1" x14ac:dyDescent="0.2">
      <c r="A581" s="247"/>
      <c r="B581" s="247"/>
      <c r="E581" s="228"/>
      <c r="F581" s="225"/>
      <c r="G581" s="225"/>
      <c r="H581" s="225"/>
      <c r="L581" s="225"/>
    </row>
    <row r="582" spans="1:12" s="224" customFormat="1" x14ac:dyDescent="0.2">
      <c r="A582" s="247"/>
      <c r="B582" s="247"/>
      <c r="E582" s="228"/>
      <c r="F582" s="225"/>
      <c r="G582" s="225"/>
      <c r="H582" s="225"/>
      <c r="L582" s="225"/>
    </row>
    <row r="583" spans="1:12" s="224" customFormat="1" x14ac:dyDescent="0.2">
      <c r="A583" s="247"/>
      <c r="B583" s="247"/>
      <c r="E583" s="228"/>
      <c r="F583" s="225"/>
      <c r="G583" s="225"/>
      <c r="H583" s="225"/>
      <c r="L583" s="225"/>
    </row>
    <row r="584" spans="1:12" s="224" customFormat="1" x14ac:dyDescent="0.2">
      <c r="A584" s="247"/>
      <c r="B584" s="247"/>
      <c r="E584" s="228"/>
      <c r="F584" s="225"/>
      <c r="G584" s="225"/>
      <c r="H584" s="225"/>
      <c r="L584" s="225"/>
    </row>
    <row r="585" spans="1:12" s="224" customFormat="1" x14ac:dyDescent="0.2">
      <c r="A585" s="247"/>
      <c r="B585" s="247"/>
      <c r="E585" s="228"/>
      <c r="F585" s="225"/>
      <c r="G585" s="225"/>
      <c r="H585" s="225"/>
      <c r="L585" s="225"/>
    </row>
    <row r="586" spans="1:12" s="224" customFormat="1" x14ac:dyDescent="0.2">
      <c r="A586" s="247"/>
      <c r="B586" s="247"/>
      <c r="E586" s="228"/>
      <c r="F586" s="225"/>
      <c r="G586" s="225"/>
      <c r="H586" s="225"/>
      <c r="L586" s="225"/>
    </row>
    <row r="587" spans="1:12" s="224" customFormat="1" x14ac:dyDescent="0.2">
      <c r="A587" s="247"/>
      <c r="B587" s="247"/>
      <c r="E587" s="228"/>
      <c r="F587" s="225"/>
      <c r="G587" s="225"/>
      <c r="H587" s="225"/>
      <c r="L587" s="225"/>
    </row>
    <row r="588" spans="1:12" s="224" customFormat="1" x14ac:dyDescent="0.2">
      <c r="A588" s="247"/>
      <c r="B588" s="247"/>
      <c r="E588" s="228"/>
      <c r="F588" s="225"/>
      <c r="G588" s="225"/>
      <c r="H588" s="225"/>
      <c r="L588" s="225"/>
    </row>
    <row r="589" spans="1:12" s="224" customFormat="1" x14ac:dyDescent="0.2">
      <c r="A589" s="247"/>
      <c r="B589" s="247"/>
      <c r="E589" s="228"/>
      <c r="F589" s="225"/>
      <c r="G589" s="225"/>
      <c r="H589" s="225"/>
      <c r="L589" s="225"/>
    </row>
    <row r="590" spans="1:12" s="224" customFormat="1" x14ac:dyDescent="0.2">
      <c r="A590" s="247"/>
      <c r="B590" s="247"/>
      <c r="E590" s="228"/>
      <c r="F590" s="225"/>
      <c r="G590" s="225"/>
      <c r="H590" s="225"/>
      <c r="L590" s="225"/>
    </row>
    <row r="591" spans="1:12" s="224" customFormat="1" x14ac:dyDescent="0.2">
      <c r="A591" s="247"/>
      <c r="B591" s="247"/>
      <c r="E591" s="228"/>
      <c r="F591" s="225"/>
      <c r="G591" s="225"/>
      <c r="H591" s="225"/>
      <c r="L591" s="225"/>
    </row>
    <row r="592" spans="1:12" s="224" customFormat="1" x14ac:dyDescent="0.2">
      <c r="A592" s="247"/>
      <c r="B592" s="247"/>
      <c r="E592" s="228"/>
      <c r="F592" s="225"/>
      <c r="G592" s="225"/>
      <c r="H592" s="225"/>
      <c r="L592" s="225"/>
    </row>
    <row r="593" spans="1:12" s="224" customFormat="1" x14ac:dyDescent="0.2">
      <c r="A593" s="247"/>
      <c r="B593" s="247"/>
      <c r="E593" s="228"/>
      <c r="F593" s="225"/>
      <c r="G593" s="225"/>
      <c r="H593" s="225"/>
      <c r="L593" s="225"/>
    </row>
    <row r="594" spans="1:12" s="224" customFormat="1" x14ac:dyDescent="0.2">
      <c r="A594" s="247"/>
      <c r="B594" s="247"/>
      <c r="E594" s="228"/>
      <c r="F594" s="225"/>
      <c r="G594" s="225"/>
      <c r="H594" s="225"/>
      <c r="L594" s="225"/>
    </row>
    <row r="595" spans="1:12" s="224" customFormat="1" x14ac:dyDescent="0.2">
      <c r="A595" s="247"/>
      <c r="B595" s="247"/>
      <c r="E595" s="228"/>
      <c r="F595" s="225"/>
      <c r="G595" s="225"/>
      <c r="H595" s="225"/>
      <c r="L595" s="225"/>
    </row>
    <row r="596" spans="1:12" s="224" customFormat="1" x14ac:dyDescent="0.2">
      <c r="A596" s="247"/>
      <c r="B596" s="247"/>
      <c r="E596" s="228"/>
      <c r="F596" s="225"/>
      <c r="G596" s="225"/>
      <c r="H596" s="225"/>
      <c r="L596" s="225"/>
    </row>
    <row r="597" spans="1:12" s="224" customFormat="1" x14ac:dyDescent="0.2">
      <c r="A597" s="247"/>
      <c r="B597" s="247"/>
      <c r="E597" s="228"/>
      <c r="F597" s="225"/>
      <c r="G597" s="225"/>
      <c r="H597" s="225"/>
      <c r="L597" s="225"/>
    </row>
    <row r="598" spans="1:12" s="224" customFormat="1" x14ac:dyDescent="0.2">
      <c r="A598" s="247"/>
      <c r="B598" s="247"/>
      <c r="E598" s="228"/>
      <c r="F598" s="225"/>
      <c r="G598" s="225"/>
      <c r="H598" s="225"/>
      <c r="L598" s="225"/>
    </row>
    <row r="599" spans="1:12" s="224" customFormat="1" x14ac:dyDescent="0.2">
      <c r="A599" s="247"/>
      <c r="B599" s="247"/>
      <c r="E599" s="228"/>
      <c r="F599" s="225"/>
      <c r="G599" s="225"/>
      <c r="H599" s="225"/>
      <c r="L599" s="225"/>
    </row>
    <row r="600" spans="1:12" s="224" customFormat="1" x14ac:dyDescent="0.2">
      <c r="A600" s="247"/>
      <c r="B600" s="247"/>
      <c r="E600" s="228"/>
      <c r="F600" s="225"/>
      <c r="G600" s="225"/>
      <c r="H600" s="225"/>
      <c r="L600" s="225"/>
    </row>
    <row r="601" spans="1:12" s="224" customFormat="1" x14ac:dyDescent="0.2">
      <c r="A601" s="247"/>
      <c r="B601" s="247"/>
      <c r="E601" s="228"/>
      <c r="F601" s="225"/>
      <c r="G601" s="225"/>
      <c r="H601" s="225"/>
      <c r="L601" s="225"/>
    </row>
    <row r="602" spans="1:12" s="224" customFormat="1" x14ac:dyDescent="0.2">
      <c r="A602" s="247"/>
      <c r="B602" s="247"/>
      <c r="E602" s="228"/>
      <c r="F602" s="225"/>
      <c r="G602" s="225"/>
      <c r="H602" s="225"/>
      <c r="L602" s="225"/>
    </row>
    <row r="603" spans="1:12" s="224" customFormat="1" x14ac:dyDescent="0.2">
      <c r="A603" s="247"/>
      <c r="B603" s="247"/>
      <c r="E603" s="228"/>
      <c r="F603" s="225"/>
      <c r="G603" s="225"/>
      <c r="H603" s="225"/>
      <c r="L603" s="225"/>
    </row>
    <row r="604" spans="1:12" s="224" customFormat="1" x14ac:dyDescent="0.2">
      <c r="A604" s="247"/>
      <c r="B604" s="247"/>
      <c r="E604" s="228"/>
      <c r="F604" s="225"/>
      <c r="G604" s="225"/>
      <c r="H604" s="225"/>
      <c r="L604" s="225"/>
    </row>
    <row r="605" spans="1:12" s="224" customFormat="1" x14ac:dyDescent="0.2">
      <c r="A605" s="247"/>
      <c r="B605" s="247"/>
      <c r="E605" s="228"/>
      <c r="F605" s="225"/>
      <c r="G605" s="225"/>
      <c r="H605" s="225"/>
      <c r="L605" s="225"/>
    </row>
    <row r="606" spans="1:12" s="224" customFormat="1" x14ac:dyDescent="0.2">
      <c r="A606" s="247"/>
      <c r="B606" s="247"/>
      <c r="E606" s="228"/>
      <c r="F606" s="225"/>
      <c r="G606" s="225"/>
      <c r="H606" s="225"/>
      <c r="L606" s="225"/>
    </row>
    <row r="607" spans="1:12" s="224" customFormat="1" x14ac:dyDescent="0.2">
      <c r="A607" s="247"/>
      <c r="B607" s="247"/>
      <c r="E607" s="228"/>
      <c r="F607" s="225"/>
      <c r="G607" s="225"/>
      <c r="H607" s="225"/>
      <c r="L607" s="225"/>
    </row>
    <row r="608" spans="1:12" s="224" customFormat="1" x14ac:dyDescent="0.2">
      <c r="A608" s="247"/>
      <c r="B608" s="247"/>
      <c r="E608" s="228"/>
      <c r="F608" s="225"/>
      <c r="G608" s="225"/>
      <c r="H608" s="225"/>
      <c r="L608" s="225"/>
    </row>
    <row r="609" spans="1:12" s="224" customFormat="1" x14ac:dyDescent="0.2">
      <c r="A609" s="247"/>
      <c r="B609" s="247"/>
      <c r="E609" s="228"/>
      <c r="F609" s="225"/>
      <c r="G609" s="225"/>
      <c r="H609" s="225"/>
      <c r="L609" s="225"/>
    </row>
    <row r="610" spans="1:12" s="224" customFormat="1" x14ac:dyDescent="0.2">
      <c r="A610" s="247"/>
      <c r="B610" s="247"/>
      <c r="E610" s="228"/>
      <c r="F610" s="225"/>
      <c r="G610" s="225"/>
      <c r="H610" s="225"/>
      <c r="L610" s="225"/>
    </row>
    <row r="611" spans="1:12" s="224" customFormat="1" x14ac:dyDescent="0.2">
      <c r="A611" s="247"/>
      <c r="B611" s="247"/>
      <c r="E611" s="228"/>
      <c r="F611" s="225"/>
      <c r="G611" s="225"/>
      <c r="H611" s="225"/>
      <c r="L611" s="225"/>
    </row>
    <row r="612" spans="1:12" s="224" customFormat="1" x14ac:dyDescent="0.2">
      <c r="A612" s="247"/>
      <c r="B612" s="247"/>
      <c r="E612" s="228"/>
      <c r="F612" s="225"/>
      <c r="G612" s="225"/>
      <c r="H612" s="225"/>
      <c r="L612" s="225"/>
    </row>
    <row r="613" spans="1:12" s="224" customFormat="1" x14ac:dyDescent="0.2">
      <c r="A613" s="247"/>
      <c r="B613" s="247"/>
      <c r="E613" s="228"/>
      <c r="F613" s="225"/>
      <c r="G613" s="225"/>
      <c r="H613" s="225"/>
      <c r="L613" s="225"/>
    </row>
    <row r="614" spans="1:12" s="224" customFormat="1" x14ac:dyDescent="0.2">
      <c r="A614" s="247"/>
      <c r="B614" s="247"/>
      <c r="E614" s="228"/>
      <c r="F614" s="225"/>
      <c r="G614" s="225"/>
      <c r="H614" s="225"/>
      <c r="L614" s="225"/>
    </row>
    <row r="615" spans="1:12" s="224" customFormat="1" x14ac:dyDescent="0.2">
      <c r="A615" s="247"/>
      <c r="B615" s="247"/>
      <c r="E615" s="228"/>
      <c r="F615" s="225"/>
      <c r="G615" s="225"/>
      <c r="H615" s="225"/>
      <c r="L615" s="225"/>
    </row>
    <row r="616" spans="1:12" s="224" customFormat="1" x14ac:dyDescent="0.2">
      <c r="A616" s="247"/>
      <c r="B616" s="247"/>
      <c r="E616" s="228"/>
      <c r="F616" s="225"/>
      <c r="G616" s="225"/>
      <c r="H616" s="225"/>
      <c r="L616" s="225"/>
    </row>
    <row r="617" spans="1:12" s="224" customFormat="1" x14ac:dyDescent="0.2">
      <c r="A617" s="247"/>
      <c r="B617" s="247"/>
      <c r="E617" s="228"/>
      <c r="F617" s="225"/>
      <c r="G617" s="225"/>
      <c r="H617" s="225"/>
      <c r="L617" s="225"/>
    </row>
    <row r="618" spans="1:12" s="224" customFormat="1" x14ac:dyDescent="0.2">
      <c r="A618" s="247"/>
      <c r="B618" s="247"/>
      <c r="E618" s="228"/>
      <c r="F618" s="225"/>
      <c r="G618" s="225"/>
      <c r="H618" s="225"/>
      <c r="L618" s="225"/>
    </row>
    <row r="619" spans="1:12" s="224" customFormat="1" x14ac:dyDescent="0.2">
      <c r="A619" s="247"/>
      <c r="B619" s="247"/>
      <c r="E619" s="228"/>
      <c r="F619" s="225"/>
      <c r="G619" s="225"/>
      <c r="H619" s="225"/>
      <c r="L619" s="225"/>
    </row>
    <row r="620" spans="1:12" s="224" customFormat="1" x14ac:dyDescent="0.2">
      <c r="A620" s="247"/>
      <c r="B620" s="247"/>
      <c r="E620" s="228"/>
      <c r="F620" s="225"/>
      <c r="G620" s="225"/>
      <c r="H620" s="225"/>
      <c r="L620" s="225"/>
    </row>
    <row r="621" spans="1:12" s="224" customFormat="1" x14ac:dyDescent="0.2">
      <c r="A621" s="247"/>
      <c r="B621" s="247"/>
      <c r="E621" s="228"/>
      <c r="F621" s="225"/>
      <c r="G621" s="225"/>
      <c r="H621" s="225"/>
      <c r="L621" s="225"/>
    </row>
    <row r="622" spans="1:12" s="224" customFormat="1" x14ac:dyDescent="0.2">
      <c r="A622" s="247"/>
      <c r="B622" s="247"/>
      <c r="E622" s="228"/>
      <c r="F622" s="225"/>
      <c r="G622" s="225"/>
      <c r="H622" s="225"/>
      <c r="L622" s="225"/>
    </row>
    <row r="623" spans="1:12" s="224" customFormat="1" x14ac:dyDescent="0.2">
      <c r="A623" s="247"/>
      <c r="B623" s="247"/>
      <c r="E623" s="228"/>
      <c r="F623" s="225"/>
      <c r="G623" s="225"/>
      <c r="H623" s="225"/>
      <c r="L623" s="225"/>
    </row>
    <row r="624" spans="1:12" s="224" customFormat="1" x14ac:dyDescent="0.2">
      <c r="A624" s="247"/>
      <c r="B624" s="247"/>
      <c r="E624" s="228"/>
      <c r="F624" s="225"/>
      <c r="G624" s="225"/>
      <c r="H624" s="225"/>
      <c r="L624" s="225"/>
    </row>
    <row r="625" spans="1:12" s="224" customFormat="1" x14ac:dyDescent="0.2">
      <c r="A625" s="247"/>
      <c r="B625" s="247"/>
      <c r="E625" s="228"/>
      <c r="F625" s="225"/>
      <c r="G625" s="225"/>
      <c r="H625" s="225"/>
      <c r="L625" s="225"/>
    </row>
    <row r="626" spans="1:12" s="224" customFormat="1" x14ac:dyDescent="0.2">
      <c r="A626" s="247"/>
      <c r="B626" s="247"/>
      <c r="E626" s="228"/>
      <c r="F626" s="225"/>
      <c r="G626" s="225"/>
      <c r="H626" s="225"/>
      <c r="L626" s="225"/>
    </row>
    <row r="627" spans="1:12" s="224" customFormat="1" x14ac:dyDescent="0.2">
      <c r="A627" s="247"/>
      <c r="B627" s="247"/>
      <c r="E627" s="228"/>
      <c r="F627" s="225"/>
      <c r="G627" s="225"/>
      <c r="H627" s="225"/>
      <c r="L627" s="225"/>
    </row>
    <row r="628" spans="1:12" s="224" customFormat="1" x14ac:dyDescent="0.2">
      <c r="A628" s="247"/>
      <c r="B628" s="247"/>
      <c r="E628" s="228"/>
      <c r="F628" s="225"/>
      <c r="G628" s="225"/>
      <c r="H628" s="225"/>
      <c r="L628" s="225"/>
    </row>
    <row r="629" spans="1:12" s="224" customFormat="1" x14ac:dyDescent="0.2">
      <c r="A629" s="247"/>
      <c r="B629" s="247"/>
      <c r="E629" s="228"/>
      <c r="F629" s="225"/>
      <c r="G629" s="225"/>
      <c r="H629" s="225"/>
      <c r="L629" s="225"/>
    </row>
    <row r="630" spans="1:12" s="224" customFormat="1" x14ac:dyDescent="0.2">
      <c r="A630" s="247"/>
      <c r="B630" s="247"/>
      <c r="E630" s="228"/>
      <c r="F630" s="225"/>
      <c r="G630" s="225"/>
      <c r="H630" s="225"/>
      <c r="L630" s="225"/>
    </row>
    <row r="631" spans="1:12" s="224" customFormat="1" x14ac:dyDescent="0.2">
      <c r="A631" s="247"/>
      <c r="B631" s="247"/>
      <c r="E631" s="228"/>
      <c r="F631" s="225"/>
      <c r="G631" s="225"/>
      <c r="H631" s="225"/>
      <c r="L631" s="225"/>
    </row>
    <row r="632" spans="1:12" s="224" customFormat="1" x14ac:dyDescent="0.2">
      <c r="A632" s="247"/>
      <c r="B632" s="247"/>
      <c r="E632" s="228"/>
      <c r="F632" s="225"/>
      <c r="G632" s="225"/>
      <c r="H632" s="225"/>
      <c r="L632" s="225"/>
    </row>
    <row r="633" spans="1:12" s="224" customFormat="1" x14ac:dyDescent="0.2">
      <c r="A633" s="247"/>
      <c r="B633" s="247"/>
      <c r="E633" s="228"/>
      <c r="F633" s="225"/>
      <c r="G633" s="225"/>
      <c r="H633" s="225"/>
      <c r="L633" s="225"/>
    </row>
    <row r="634" spans="1:12" s="224" customFormat="1" x14ac:dyDescent="0.2">
      <c r="A634" s="247"/>
      <c r="B634" s="247"/>
      <c r="E634" s="228"/>
      <c r="F634" s="225"/>
      <c r="G634" s="225"/>
      <c r="H634" s="225"/>
      <c r="L634" s="225"/>
    </row>
    <row r="635" spans="1:12" s="224" customFormat="1" x14ac:dyDescent="0.2">
      <c r="A635" s="247"/>
      <c r="B635" s="247"/>
      <c r="E635" s="228"/>
      <c r="F635" s="225"/>
      <c r="G635" s="225"/>
      <c r="H635" s="225"/>
      <c r="L635" s="225"/>
    </row>
    <row r="636" spans="1:12" s="224" customFormat="1" x14ac:dyDescent="0.2">
      <c r="A636" s="247"/>
      <c r="B636" s="247"/>
      <c r="E636" s="228"/>
      <c r="F636" s="225"/>
      <c r="G636" s="225"/>
      <c r="H636" s="225"/>
      <c r="L636" s="225"/>
    </row>
    <row r="637" spans="1:12" s="224" customFormat="1" x14ac:dyDescent="0.2">
      <c r="A637" s="247"/>
      <c r="B637" s="247"/>
      <c r="E637" s="228"/>
      <c r="F637" s="225"/>
      <c r="G637" s="225"/>
      <c r="H637" s="225"/>
      <c r="L637" s="225"/>
    </row>
    <row r="638" spans="1:12" s="224" customFormat="1" x14ac:dyDescent="0.2">
      <c r="A638" s="247"/>
      <c r="B638" s="247"/>
      <c r="E638" s="228"/>
      <c r="F638" s="225"/>
      <c r="G638" s="225"/>
      <c r="H638" s="225"/>
      <c r="L638" s="225"/>
    </row>
    <row r="639" spans="1:12" s="224" customFormat="1" x14ac:dyDescent="0.2">
      <c r="A639" s="247"/>
      <c r="B639" s="247"/>
      <c r="E639" s="228"/>
      <c r="F639" s="225"/>
      <c r="G639" s="225"/>
      <c r="H639" s="225"/>
      <c r="L639" s="225"/>
    </row>
    <row r="640" spans="1:12" s="224" customFormat="1" x14ac:dyDescent="0.2">
      <c r="A640" s="247"/>
      <c r="B640" s="247"/>
      <c r="E640" s="228"/>
      <c r="F640" s="225"/>
      <c r="G640" s="225"/>
      <c r="H640" s="225"/>
      <c r="L640" s="225"/>
    </row>
    <row r="641" spans="1:12" s="224" customFormat="1" x14ac:dyDescent="0.2">
      <c r="A641" s="247"/>
      <c r="B641" s="247"/>
      <c r="E641" s="228"/>
      <c r="F641" s="225"/>
      <c r="G641" s="225"/>
      <c r="H641" s="225"/>
      <c r="L641" s="225"/>
    </row>
    <row r="642" spans="1:12" x14ac:dyDescent="0.2">
      <c r="C642" s="224"/>
      <c r="D642" s="224"/>
      <c r="E642" s="228"/>
      <c r="F642" s="225"/>
      <c r="G642" s="225"/>
      <c r="H642" s="225"/>
      <c r="I642" s="224"/>
      <c r="J642" s="224"/>
    </row>
    <row r="643" spans="1:12" x14ac:dyDescent="0.2">
      <c r="C643" s="224"/>
      <c r="D643" s="224"/>
      <c r="E643" s="228"/>
      <c r="F643" s="225"/>
      <c r="G643" s="225"/>
      <c r="H643" s="225"/>
      <c r="I643" s="224"/>
      <c r="J643" s="224"/>
    </row>
    <row r="644" spans="1:12" x14ac:dyDescent="0.2">
      <c r="C644" s="224"/>
      <c r="D644" s="224"/>
      <c r="E644" s="228"/>
      <c r="F644" s="225"/>
      <c r="G644" s="225"/>
      <c r="H644" s="225"/>
      <c r="I644" s="224"/>
      <c r="J644" s="224"/>
    </row>
    <row r="645" spans="1:12" x14ac:dyDescent="0.2">
      <c r="C645" s="224"/>
      <c r="D645" s="224"/>
      <c r="E645" s="228"/>
      <c r="F645" s="225"/>
      <c r="G645" s="225"/>
      <c r="H645" s="225"/>
      <c r="I645" s="224"/>
      <c r="J645" s="224"/>
    </row>
    <row r="646" spans="1:12" x14ac:dyDescent="0.2">
      <c r="C646" s="224"/>
      <c r="D646" s="224"/>
      <c r="E646" s="228"/>
      <c r="F646" s="225"/>
      <c r="G646" s="225"/>
      <c r="H646" s="225"/>
      <c r="I646" s="224"/>
      <c r="J646" s="224"/>
    </row>
    <row r="647" spans="1:12" x14ac:dyDescent="0.2">
      <c r="C647" s="224"/>
      <c r="D647" s="224"/>
      <c r="E647" s="228"/>
      <c r="F647" s="225"/>
      <c r="G647" s="225"/>
      <c r="H647" s="225"/>
      <c r="I647" s="224"/>
      <c r="J647" s="224"/>
    </row>
    <row r="648" spans="1:12" x14ac:dyDescent="0.2">
      <c r="C648" s="224"/>
      <c r="D648" s="224"/>
      <c r="E648" s="228"/>
      <c r="F648" s="225"/>
      <c r="G648" s="225"/>
      <c r="H648" s="225"/>
      <c r="I648" s="224"/>
      <c r="J648" s="224"/>
    </row>
    <row r="649" spans="1:12" x14ac:dyDescent="0.2">
      <c r="C649" s="224"/>
      <c r="D649" s="224"/>
      <c r="E649" s="228"/>
      <c r="F649" s="225"/>
      <c r="G649" s="225"/>
      <c r="H649" s="225"/>
      <c r="I649" s="224"/>
      <c r="J649" s="224"/>
    </row>
    <row r="650" spans="1:12" x14ac:dyDescent="0.2">
      <c r="C650" s="224"/>
      <c r="D650" s="224"/>
      <c r="E650" s="228"/>
      <c r="F650" s="225"/>
      <c r="G650" s="225"/>
      <c r="H650" s="225"/>
      <c r="I650" s="224"/>
      <c r="J650" s="224"/>
    </row>
    <row r="651" spans="1:12" x14ac:dyDescent="0.2">
      <c r="C651" s="224"/>
      <c r="D651" s="224"/>
      <c r="E651" s="228"/>
      <c r="F651" s="225"/>
      <c r="G651" s="225"/>
      <c r="H651" s="225"/>
      <c r="I651" s="224"/>
      <c r="J651" s="224"/>
    </row>
    <row r="652" spans="1:12" x14ac:dyDescent="0.2">
      <c r="C652" s="224"/>
      <c r="D652" s="224"/>
      <c r="E652" s="228"/>
      <c r="F652" s="225"/>
      <c r="G652" s="225"/>
      <c r="H652" s="225"/>
      <c r="I652" s="224"/>
      <c r="J652" s="224"/>
    </row>
    <row r="653" spans="1:12" x14ac:dyDescent="0.2">
      <c r="C653" s="224"/>
      <c r="D653" s="224"/>
      <c r="E653" s="228"/>
      <c r="F653" s="225"/>
      <c r="G653" s="225"/>
      <c r="H653" s="225"/>
      <c r="I653" s="224"/>
      <c r="J653" s="224"/>
    </row>
    <row r="654" spans="1:12" x14ac:dyDescent="0.2">
      <c r="C654" s="224"/>
      <c r="D654" s="224"/>
      <c r="E654" s="228"/>
      <c r="F654" s="225"/>
      <c r="G654" s="225"/>
      <c r="H654" s="225"/>
      <c r="I654" s="224"/>
      <c r="J654" s="224"/>
    </row>
    <row r="655" spans="1:12" x14ac:dyDescent="0.2">
      <c r="C655" s="224"/>
      <c r="D655" s="224"/>
      <c r="E655" s="228"/>
      <c r="F655" s="225"/>
      <c r="G655" s="225"/>
      <c r="H655" s="225"/>
      <c r="I655" s="224"/>
      <c r="J655" s="224"/>
    </row>
    <row r="656" spans="1:12" x14ac:dyDescent="0.2">
      <c r="C656" s="224"/>
      <c r="D656" s="224"/>
      <c r="E656" s="228"/>
      <c r="F656" s="225"/>
      <c r="G656" s="225"/>
      <c r="H656" s="225"/>
      <c r="I656" s="224"/>
      <c r="J656" s="224"/>
    </row>
    <row r="657" spans="3:10" x14ac:dyDescent="0.2">
      <c r="C657" s="224"/>
      <c r="D657" s="224"/>
      <c r="E657" s="228"/>
      <c r="F657" s="225"/>
      <c r="G657" s="225"/>
      <c r="H657" s="225"/>
      <c r="I657" s="224"/>
      <c r="J657" s="224"/>
    </row>
    <row r="658" spans="3:10" x14ac:dyDescent="0.2">
      <c r="C658" s="224"/>
      <c r="D658" s="224"/>
      <c r="E658" s="228"/>
      <c r="F658" s="225"/>
      <c r="G658" s="225"/>
      <c r="H658" s="225"/>
      <c r="I658" s="224"/>
      <c r="J658" s="224"/>
    </row>
    <row r="659" spans="3:10" x14ac:dyDescent="0.2">
      <c r="C659" s="224"/>
      <c r="D659" s="224"/>
      <c r="E659" s="228"/>
      <c r="F659" s="225"/>
      <c r="G659" s="225"/>
      <c r="H659" s="225"/>
      <c r="I659" s="224"/>
      <c r="J659" s="224"/>
    </row>
    <row r="660" spans="3:10" x14ac:dyDescent="0.2">
      <c r="C660" s="224"/>
      <c r="D660" s="224"/>
      <c r="E660" s="228"/>
      <c r="F660" s="225"/>
      <c r="G660" s="225"/>
      <c r="H660" s="225"/>
      <c r="I660" s="224"/>
      <c r="J660" s="224"/>
    </row>
    <row r="661" spans="3:10" x14ac:dyDescent="0.2">
      <c r="C661" s="224"/>
      <c r="D661" s="224"/>
      <c r="E661" s="228"/>
      <c r="F661" s="225"/>
      <c r="G661" s="225"/>
      <c r="H661" s="225"/>
      <c r="I661" s="224"/>
      <c r="J661" s="224"/>
    </row>
    <row r="662" spans="3:10" x14ac:dyDescent="0.2">
      <c r="C662" s="224"/>
      <c r="D662" s="224"/>
      <c r="E662" s="228"/>
      <c r="F662" s="225"/>
      <c r="G662" s="225"/>
      <c r="H662" s="225"/>
      <c r="I662" s="224"/>
      <c r="J662" s="224"/>
    </row>
    <row r="663" spans="3:10" x14ac:dyDescent="0.2">
      <c r="C663" s="224"/>
      <c r="D663" s="224"/>
      <c r="E663" s="228"/>
      <c r="F663" s="225"/>
      <c r="G663" s="225"/>
      <c r="H663" s="225"/>
      <c r="I663" s="224"/>
      <c r="J663" s="224"/>
    </row>
    <row r="664" spans="3:10" x14ac:dyDescent="0.2">
      <c r="C664" s="224"/>
      <c r="D664" s="224"/>
      <c r="E664" s="228"/>
      <c r="F664" s="225"/>
      <c r="G664" s="225"/>
      <c r="H664" s="225"/>
      <c r="I664" s="224"/>
      <c r="J664" s="224"/>
    </row>
    <row r="665" spans="3:10" x14ac:dyDescent="0.2">
      <c r="C665" s="224"/>
      <c r="D665" s="224"/>
      <c r="E665" s="228"/>
      <c r="F665" s="225"/>
      <c r="G665" s="225"/>
      <c r="H665" s="225"/>
      <c r="I665" s="224"/>
      <c r="J665" s="224"/>
    </row>
    <row r="666" spans="3:10" x14ac:dyDescent="0.2">
      <c r="C666" s="224"/>
      <c r="D666" s="224"/>
      <c r="E666" s="228"/>
      <c r="F666" s="225"/>
      <c r="G666" s="225"/>
      <c r="H666" s="225"/>
      <c r="I666" s="224"/>
      <c r="J666" s="224"/>
    </row>
    <row r="667" spans="3:10" x14ac:dyDescent="0.2">
      <c r="C667" s="224"/>
      <c r="D667" s="224"/>
      <c r="E667" s="228"/>
      <c r="F667" s="225"/>
      <c r="G667" s="225"/>
      <c r="H667" s="225"/>
      <c r="I667" s="224"/>
      <c r="J667" s="224"/>
    </row>
    <row r="668" spans="3:10" x14ac:dyDescent="0.2">
      <c r="C668" s="224"/>
      <c r="D668" s="224"/>
      <c r="E668" s="228"/>
      <c r="F668" s="225"/>
      <c r="G668" s="225"/>
      <c r="H668" s="225"/>
      <c r="I668" s="224"/>
      <c r="J668" s="224"/>
    </row>
    <row r="669" spans="3:10" x14ac:dyDescent="0.2">
      <c r="C669" s="224"/>
      <c r="D669" s="224"/>
      <c r="E669" s="228"/>
      <c r="F669" s="225"/>
      <c r="G669" s="225"/>
      <c r="H669" s="225"/>
      <c r="I669" s="224"/>
      <c r="J669" s="224"/>
    </row>
    <row r="670" spans="3:10" x14ac:dyDescent="0.2">
      <c r="C670" s="224"/>
      <c r="D670" s="224"/>
      <c r="E670" s="228"/>
      <c r="F670" s="225"/>
      <c r="G670" s="225"/>
      <c r="H670" s="225"/>
      <c r="I670" s="224"/>
      <c r="J670" s="224"/>
    </row>
    <row r="671" spans="3:10" x14ac:dyDescent="0.2">
      <c r="C671" s="224"/>
      <c r="D671" s="224"/>
      <c r="E671" s="228"/>
      <c r="F671" s="225"/>
      <c r="G671" s="225"/>
      <c r="H671" s="225"/>
      <c r="I671" s="224"/>
      <c r="J671" s="224"/>
    </row>
    <row r="672" spans="3:10" x14ac:dyDescent="0.2">
      <c r="C672" s="224"/>
      <c r="D672" s="224"/>
      <c r="E672" s="228"/>
      <c r="F672" s="225"/>
      <c r="G672" s="225"/>
      <c r="H672" s="225"/>
      <c r="I672" s="224"/>
      <c r="J672" s="224"/>
    </row>
    <row r="673" spans="3:10" x14ac:dyDescent="0.2">
      <c r="C673" s="224"/>
      <c r="D673" s="224"/>
      <c r="E673" s="228"/>
      <c r="F673" s="225"/>
      <c r="G673" s="225"/>
      <c r="H673" s="225"/>
      <c r="I673" s="224"/>
      <c r="J673" s="224"/>
    </row>
    <row r="674" spans="3:10" x14ac:dyDescent="0.2">
      <c r="C674" s="224"/>
      <c r="D674" s="224"/>
      <c r="E674" s="228"/>
      <c r="F674" s="225"/>
      <c r="G674" s="225"/>
      <c r="H674" s="225"/>
      <c r="I674" s="224"/>
      <c r="J674" s="224"/>
    </row>
    <row r="675" spans="3:10" x14ac:dyDescent="0.2">
      <c r="C675" s="224"/>
      <c r="D675" s="224"/>
      <c r="E675" s="228"/>
      <c r="F675" s="225"/>
      <c r="G675" s="225"/>
      <c r="H675" s="225"/>
      <c r="I675" s="224"/>
      <c r="J675" s="224"/>
    </row>
    <row r="676" spans="3:10" x14ac:dyDescent="0.2">
      <c r="C676" s="224"/>
      <c r="D676" s="224"/>
      <c r="E676" s="228"/>
      <c r="F676" s="225"/>
      <c r="G676" s="225"/>
      <c r="H676" s="225"/>
      <c r="I676" s="224"/>
      <c r="J676" s="224"/>
    </row>
    <row r="677" spans="3:10" x14ac:dyDescent="0.2">
      <c r="C677" s="224"/>
      <c r="D677" s="224"/>
      <c r="E677" s="228"/>
      <c r="F677" s="225"/>
      <c r="G677" s="225"/>
      <c r="H677" s="225"/>
      <c r="I677" s="224"/>
      <c r="J677" s="224"/>
    </row>
    <row r="678" spans="3:10" x14ac:dyDescent="0.2">
      <c r="C678" s="224"/>
      <c r="D678" s="224"/>
      <c r="E678" s="228"/>
      <c r="F678" s="225"/>
      <c r="G678" s="225"/>
      <c r="H678" s="225"/>
      <c r="I678" s="224"/>
      <c r="J678" s="224"/>
    </row>
    <row r="679" spans="3:10" x14ac:dyDescent="0.2">
      <c r="C679" s="224"/>
      <c r="D679" s="224"/>
      <c r="E679" s="228"/>
      <c r="F679" s="225"/>
      <c r="G679" s="225"/>
      <c r="H679" s="225"/>
      <c r="I679" s="224"/>
      <c r="J679" s="224"/>
    </row>
    <row r="680" spans="3:10" x14ac:dyDescent="0.2">
      <c r="C680" s="224"/>
      <c r="D680" s="224"/>
      <c r="E680" s="228"/>
      <c r="F680" s="225"/>
      <c r="G680" s="225"/>
      <c r="H680" s="225"/>
      <c r="I680" s="224"/>
      <c r="J680" s="224"/>
    </row>
    <row r="681" spans="3:10" x14ac:dyDescent="0.2">
      <c r="C681" s="224"/>
      <c r="D681" s="224"/>
      <c r="E681" s="228"/>
      <c r="F681" s="225"/>
      <c r="G681" s="225"/>
      <c r="H681" s="225"/>
      <c r="I681" s="224"/>
      <c r="J681" s="224"/>
    </row>
    <row r="682" spans="3:10" x14ac:dyDescent="0.2">
      <c r="C682" s="224"/>
      <c r="D682" s="224"/>
      <c r="E682" s="228"/>
      <c r="F682" s="225"/>
      <c r="G682" s="225"/>
      <c r="H682" s="225"/>
      <c r="I682" s="224"/>
      <c r="J682" s="224"/>
    </row>
    <row r="683" spans="3:10" x14ac:dyDescent="0.2">
      <c r="C683" s="224"/>
      <c r="D683" s="224"/>
      <c r="E683" s="228"/>
      <c r="F683" s="225"/>
      <c r="G683" s="225"/>
      <c r="H683" s="225"/>
      <c r="I683" s="224"/>
      <c r="J683" s="224"/>
    </row>
    <row r="684" spans="3:10" x14ac:dyDescent="0.2">
      <c r="C684" s="224"/>
      <c r="D684" s="224"/>
      <c r="E684" s="228"/>
      <c r="F684" s="225"/>
      <c r="G684" s="225"/>
      <c r="H684" s="225"/>
      <c r="I684" s="224"/>
      <c r="J684" s="224"/>
    </row>
    <row r="685" spans="3:10" x14ac:dyDescent="0.2">
      <c r="C685" s="224"/>
      <c r="D685" s="224"/>
      <c r="E685" s="228"/>
      <c r="F685" s="225"/>
      <c r="G685" s="225"/>
      <c r="H685" s="225"/>
      <c r="I685" s="224"/>
      <c r="J685" s="224"/>
    </row>
    <row r="686" spans="3:10" x14ac:dyDescent="0.2">
      <c r="C686" s="224"/>
      <c r="D686" s="224"/>
      <c r="E686" s="228"/>
      <c r="F686" s="225"/>
      <c r="G686" s="225"/>
      <c r="H686" s="225"/>
      <c r="I686" s="224"/>
      <c r="J686" s="224"/>
    </row>
    <row r="687" spans="3:10" x14ac:dyDescent="0.2">
      <c r="C687" s="224"/>
      <c r="D687" s="224"/>
      <c r="E687" s="228"/>
      <c r="F687" s="225"/>
      <c r="G687" s="225"/>
      <c r="H687" s="225"/>
      <c r="I687" s="224"/>
      <c r="J687" s="224"/>
    </row>
    <row r="688" spans="3:10" x14ac:dyDescent="0.2">
      <c r="C688" s="224"/>
      <c r="D688" s="224"/>
      <c r="E688" s="228"/>
      <c r="F688" s="225"/>
      <c r="G688" s="225"/>
      <c r="H688" s="225"/>
      <c r="I688" s="224"/>
      <c r="J688" s="224"/>
    </row>
    <row r="689" spans="3:10" x14ac:dyDescent="0.2">
      <c r="C689" s="224"/>
      <c r="D689" s="224"/>
      <c r="E689" s="228"/>
      <c r="F689" s="225"/>
      <c r="G689" s="225"/>
      <c r="H689" s="225"/>
      <c r="I689" s="224"/>
      <c r="J689" s="224"/>
    </row>
    <row r="690" spans="3:10" x14ac:dyDescent="0.2">
      <c r="C690" s="224"/>
      <c r="D690" s="224"/>
      <c r="E690" s="228"/>
      <c r="F690" s="225"/>
      <c r="G690" s="225"/>
      <c r="H690" s="225"/>
      <c r="I690" s="224"/>
      <c r="J690" s="224"/>
    </row>
    <row r="691" spans="3:10" x14ac:dyDescent="0.2">
      <c r="C691" s="224"/>
      <c r="D691" s="224"/>
      <c r="E691" s="228"/>
      <c r="F691" s="225"/>
      <c r="G691" s="225"/>
      <c r="H691" s="225"/>
      <c r="I691" s="224"/>
      <c r="J691" s="224"/>
    </row>
    <row r="692" spans="3:10" x14ac:dyDescent="0.2">
      <c r="C692" s="224"/>
      <c r="D692" s="224"/>
      <c r="E692" s="228"/>
      <c r="F692" s="225"/>
      <c r="G692" s="225"/>
      <c r="H692" s="225"/>
      <c r="I692" s="224"/>
      <c r="J692" s="224"/>
    </row>
    <row r="693" spans="3:10" x14ac:dyDescent="0.2">
      <c r="C693" s="224"/>
      <c r="D693" s="224"/>
      <c r="E693" s="228"/>
      <c r="F693" s="225"/>
      <c r="G693" s="225"/>
      <c r="H693" s="225"/>
      <c r="I693" s="224"/>
      <c r="J693" s="224"/>
    </row>
    <row r="694" spans="3:10" x14ac:dyDescent="0.2">
      <c r="C694" s="224"/>
      <c r="D694" s="224"/>
      <c r="E694" s="228"/>
      <c r="F694" s="225"/>
      <c r="G694" s="225"/>
      <c r="H694" s="225"/>
      <c r="I694" s="224"/>
      <c r="J694" s="224"/>
    </row>
    <row r="695" spans="3:10" x14ac:dyDescent="0.2">
      <c r="C695" s="224"/>
      <c r="D695" s="224"/>
      <c r="E695" s="228"/>
      <c r="F695" s="225"/>
      <c r="G695" s="225"/>
      <c r="H695" s="225"/>
      <c r="I695" s="224"/>
      <c r="J695" s="224"/>
    </row>
    <row r="696" spans="3:10" x14ac:dyDescent="0.2">
      <c r="C696" s="224"/>
      <c r="D696" s="224"/>
      <c r="E696" s="228"/>
      <c r="F696" s="225"/>
      <c r="G696" s="225"/>
      <c r="H696" s="225"/>
      <c r="I696" s="224"/>
      <c r="J696" s="224"/>
    </row>
    <row r="697" spans="3:10" x14ac:dyDescent="0.2">
      <c r="C697" s="224"/>
      <c r="D697" s="224"/>
      <c r="E697" s="228"/>
      <c r="F697" s="225"/>
      <c r="G697" s="225"/>
      <c r="H697" s="225"/>
      <c r="I697" s="224"/>
      <c r="J697" s="224"/>
    </row>
    <row r="698" spans="3:10" x14ac:dyDescent="0.2">
      <c r="C698" s="224"/>
      <c r="D698" s="224"/>
      <c r="E698" s="228"/>
      <c r="F698" s="225"/>
      <c r="G698" s="225"/>
      <c r="H698" s="225"/>
      <c r="I698" s="224"/>
      <c r="J698" s="224"/>
    </row>
    <row r="699" spans="3:10" x14ac:dyDescent="0.2">
      <c r="C699" s="224"/>
      <c r="D699" s="224"/>
      <c r="E699" s="228"/>
      <c r="F699" s="225"/>
      <c r="G699" s="225"/>
      <c r="H699" s="225"/>
      <c r="I699" s="224"/>
      <c r="J699" s="224"/>
    </row>
    <row r="700" spans="3:10" x14ac:dyDescent="0.2">
      <c r="C700" s="224"/>
      <c r="D700" s="224"/>
      <c r="E700" s="228"/>
      <c r="F700" s="225"/>
      <c r="G700" s="225"/>
      <c r="H700" s="225"/>
      <c r="I700" s="224"/>
      <c r="J700" s="224"/>
    </row>
    <row r="701" spans="3:10" x14ac:dyDescent="0.2">
      <c r="C701" s="224"/>
      <c r="D701" s="224"/>
      <c r="E701" s="228"/>
      <c r="F701" s="225"/>
      <c r="G701" s="225"/>
      <c r="H701" s="225"/>
      <c r="I701" s="224"/>
      <c r="J701" s="224"/>
    </row>
    <row r="702" spans="3:10" x14ac:dyDescent="0.2">
      <c r="C702" s="224"/>
      <c r="D702" s="224"/>
      <c r="E702" s="228"/>
      <c r="F702" s="225"/>
      <c r="G702" s="225"/>
      <c r="H702" s="225"/>
      <c r="I702" s="224"/>
      <c r="J702" s="224"/>
    </row>
    <row r="703" spans="3:10" x14ac:dyDescent="0.2">
      <c r="C703" s="224"/>
      <c r="D703" s="224"/>
      <c r="E703" s="228"/>
      <c r="F703" s="225"/>
      <c r="G703" s="225"/>
      <c r="H703" s="225"/>
      <c r="I703" s="224"/>
      <c r="J703" s="224"/>
    </row>
    <row r="704" spans="3:10" x14ac:dyDescent="0.2">
      <c r="C704" s="224"/>
      <c r="D704" s="224"/>
      <c r="E704" s="228"/>
      <c r="F704" s="225"/>
      <c r="G704" s="225"/>
      <c r="H704" s="225"/>
      <c r="I704" s="224"/>
      <c r="J704" s="224"/>
    </row>
    <row r="705" spans="3:10" x14ac:dyDescent="0.2">
      <c r="C705" s="224"/>
      <c r="D705" s="224"/>
      <c r="E705" s="228"/>
      <c r="F705" s="225"/>
      <c r="G705" s="225"/>
      <c r="H705" s="225"/>
      <c r="I705" s="224"/>
      <c r="J705" s="224"/>
    </row>
    <row r="706" spans="3:10" x14ac:dyDescent="0.2">
      <c r="C706" s="224"/>
      <c r="D706" s="224"/>
      <c r="E706" s="228"/>
      <c r="F706" s="225"/>
      <c r="G706" s="225"/>
      <c r="H706" s="225"/>
      <c r="I706" s="224"/>
      <c r="J706" s="224"/>
    </row>
    <row r="707" spans="3:10" x14ac:dyDescent="0.2">
      <c r="C707" s="224"/>
      <c r="D707" s="224"/>
      <c r="E707" s="228"/>
      <c r="F707" s="225"/>
      <c r="G707" s="225"/>
      <c r="H707" s="225"/>
      <c r="I707" s="224"/>
      <c r="J707" s="224"/>
    </row>
    <row r="708" spans="3:10" x14ac:dyDescent="0.2">
      <c r="C708" s="224"/>
      <c r="D708" s="224"/>
      <c r="E708" s="228"/>
      <c r="F708" s="225"/>
      <c r="G708" s="225"/>
      <c r="H708" s="225"/>
      <c r="I708" s="224"/>
      <c r="J708" s="224"/>
    </row>
    <row r="709" spans="3:10" x14ac:dyDescent="0.2">
      <c r="C709" s="224"/>
      <c r="D709" s="224"/>
      <c r="E709" s="228"/>
      <c r="F709" s="225"/>
      <c r="G709" s="225"/>
      <c r="H709" s="225"/>
      <c r="I709" s="224"/>
      <c r="J709" s="224"/>
    </row>
    <row r="710" spans="3:10" x14ac:dyDescent="0.2">
      <c r="C710" s="224"/>
      <c r="D710" s="224"/>
      <c r="E710" s="228"/>
      <c r="F710" s="225"/>
      <c r="G710" s="225"/>
      <c r="H710" s="225"/>
      <c r="I710" s="224"/>
      <c r="J710" s="224"/>
    </row>
    <row r="711" spans="3:10" x14ac:dyDescent="0.2">
      <c r="C711" s="224"/>
      <c r="D711" s="224"/>
      <c r="E711" s="228"/>
      <c r="F711" s="225"/>
      <c r="G711" s="225"/>
      <c r="H711" s="225"/>
      <c r="I711" s="224"/>
      <c r="J711" s="224"/>
    </row>
    <row r="712" spans="3:10" x14ac:dyDescent="0.2">
      <c r="C712" s="224"/>
      <c r="D712" s="224"/>
      <c r="E712" s="228"/>
      <c r="F712" s="225"/>
      <c r="G712" s="225"/>
      <c r="H712" s="225"/>
      <c r="I712" s="224"/>
      <c r="J712" s="224"/>
    </row>
    <row r="713" spans="3:10" x14ac:dyDescent="0.2">
      <c r="C713" s="224"/>
      <c r="D713" s="224"/>
      <c r="E713" s="228"/>
      <c r="F713" s="225"/>
      <c r="G713" s="225"/>
      <c r="H713" s="225"/>
      <c r="I713" s="224"/>
      <c r="J713" s="224"/>
    </row>
    <row r="714" spans="3:10" x14ac:dyDescent="0.2">
      <c r="C714" s="224"/>
      <c r="D714" s="224"/>
      <c r="E714" s="228"/>
      <c r="F714" s="225"/>
      <c r="G714" s="225"/>
      <c r="H714" s="225"/>
      <c r="I714" s="224"/>
      <c r="J714" s="224"/>
    </row>
    <row r="715" spans="3:10" x14ac:dyDescent="0.2">
      <c r="C715" s="224"/>
      <c r="D715" s="224"/>
      <c r="E715" s="228"/>
      <c r="F715" s="225"/>
      <c r="G715" s="225"/>
      <c r="H715" s="225"/>
      <c r="I715" s="224"/>
      <c r="J715" s="224"/>
    </row>
    <row r="716" spans="3:10" x14ac:dyDescent="0.2">
      <c r="C716" s="224"/>
      <c r="D716" s="224"/>
      <c r="E716" s="228"/>
      <c r="F716" s="225"/>
      <c r="G716" s="225"/>
      <c r="H716" s="225"/>
      <c r="I716" s="224"/>
      <c r="J716" s="224"/>
    </row>
    <row r="717" spans="3:10" x14ac:dyDescent="0.2">
      <c r="C717" s="224"/>
      <c r="D717" s="224"/>
      <c r="E717" s="228"/>
      <c r="F717" s="225"/>
      <c r="G717" s="225"/>
      <c r="H717" s="225"/>
      <c r="I717" s="224"/>
      <c r="J717" s="224"/>
    </row>
    <row r="718" spans="3:10" x14ac:dyDescent="0.2">
      <c r="C718" s="224"/>
      <c r="D718" s="224"/>
      <c r="E718" s="228"/>
      <c r="F718" s="225"/>
      <c r="G718" s="225"/>
      <c r="H718" s="225"/>
      <c r="I718" s="224"/>
      <c r="J718" s="224"/>
    </row>
    <row r="719" spans="3:10" x14ac:dyDescent="0.2">
      <c r="C719" s="224"/>
      <c r="D719" s="224"/>
      <c r="E719" s="228"/>
      <c r="F719" s="225"/>
      <c r="G719" s="225"/>
      <c r="H719" s="225"/>
      <c r="I719" s="224"/>
      <c r="J719" s="224"/>
    </row>
    <row r="720" spans="3:10" x14ac:dyDescent="0.2">
      <c r="C720" s="224"/>
      <c r="D720" s="224"/>
      <c r="E720" s="228"/>
      <c r="F720" s="225"/>
      <c r="G720" s="225"/>
      <c r="H720" s="225"/>
      <c r="I720" s="224"/>
      <c r="J720" s="224"/>
    </row>
    <row r="721" spans="3:10" x14ac:dyDescent="0.2">
      <c r="C721" s="224"/>
      <c r="D721" s="224"/>
      <c r="E721" s="228"/>
      <c r="F721" s="225"/>
      <c r="G721" s="225"/>
      <c r="H721" s="225"/>
      <c r="I721" s="224"/>
      <c r="J721" s="224"/>
    </row>
    <row r="722" spans="3:10" x14ac:dyDescent="0.2">
      <c r="C722" s="224"/>
      <c r="D722" s="224"/>
      <c r="E722" s="228"/>
      <c r="F722" s="225"/>
      <c r="G722" s="225"/>
      <c r="H722" s="225"/>
      <c r="I722" s="224"/>
      <c r="J722" s="224"/>
    </row>
    <row r="723" spans="3:10" x14ac:dyDescent="0.2">
      <c r="C723" s="224"/>
      <c r="D723" s="224"/>
      <c r="E723" s="228"/>
      <c r="F723" s="225"/>
      <c r="G723" s="225"/>
      <c r="H723" s="225"/>
      <c r="I723" s="224"/>
      <c r="J723" s="224"/>
    </row>
    <row r="724" spans="3:10" x14ac:dyDescent="0.2">
      <c r="C724" s="224"/>
      <c r="D724" s="224"/>
      <c r="E724" s="228"/>
      <c r="F724" s="225"/>
      <c r="G724" s="225"/>
      <c r="H724" s="225"/>
      <c r="I724" s="224"/>
      <c r="J724" s="224"/>
    </row>
    <row r="725" spans="3:10" x14ac:dyDescent="0.2">
      <c r="C725" s="224"/>
      <c r="D725" s="224"/>
      <c r="E725" s="228"/>
      <c r="F725" s="225"/>
      <c r="G725" s="225"/>
      <c r="H725" s="225"/>
      <c r="I725" s="224"/>
      <c r="J725" s="224"/>
    </row>
    <row r="726" spans="3:10" x14ac:dyDescent="0.2">
      <c r="C726" s="224"/>
      <c r="D726" s="224"/>
      <c r="E726" s="228"/>
      <c r="F726" s="225"/>
      <c r="G726" s="225"/>
      <c r="H726" s="225"/>
      <c r="I726" s="224"/>
      <c r="J726" s="224"/>
    </row>
    <row r="727" spans="3:10" x14ac:dyDescent="0.2">
      <c r="C727" s="224"/>
      <c r="D727" s="224"/>
      <c r="E727" s="228"/>
      <c r="F727" s="225"/>
      <c r="G727" s="225"/>
      <c r="H727" s="225"/>
      <c r="I727" s="224"/>
      <c r="J727" s="224"/>
    </row>
    <row r="728" spans="3:10" x14ac:dyDescent="0.2">
      <c r="C728" s="224"/>
      <c r="D728" s="224"/>
      <c r="E728" s="228"/>
      <c r="F728" s="225"/>
      <c r="G728" s="225"/>
      <c r="H728" s="225"/>
      <c r="I728" s="224"/>
      <c r="J728" s="224"/>
    </row>
    <row r="729" spans="3:10" x14ac:dyDescent="0.2">
      <c r="C729" s="224"/>
      <c r="D729" s="224"/>
      <c r="E729" s="228"/>
      <c r="F729" s="225"/>
      <c r="G729" s="225"/>
      <c r="H729" s="225"/>
      <c r="I729" s="224"/>
      <c r="J729" s="224"/>
    </row>
    <row r="730" spans="3:10" x14ac:dyDescent="0.2">
      <c r="C730" s="224"/>
      <c r="D730" s="224"/>
      <c r="E730" s="228"/>
      <c r="F730" s="225"/>
      <c r="G730" s="225"/>
      <c r="H730" s="225"/>
      <c r="I730" s="224"/>
      <c r="J730" s="224"/>
    </row>
    <row r="731" spans="3:10" x14ac:dyDescent="0.2">
      <c r="C731" s="224"/>
      <c r="D731" s="224"/>
      <c r="E731" s="228"/>
      <c r="F731" s="225"/>
      <c r="G731" s="225"/>
      <c r="H731" s="225"/>
      <c r="I731" s="224"/>
      <c r="J731" s="224"/>
    </row>
    <row r="732" spans="3:10" x14ac:dyDescent="0.2">
      <c r="C732" s="224"/>
      <c r="D732" s="224"/>
      <c r="E732" s="228"/>
      <c r="F732" s="225"/>
      <c r="G732" s="225"/>
      <c r="H732" s="225"/>
      <c r="I732" s="224"/>
      <c r="J732" s="224"/>
    </row>
    <row r="733" spans="3:10" x14ac:dyDescent="0.2">
      <c r="C733" s="224"/>
      <c r="D733" s="224"/>
      <c r="E733" s="228"/>
      <c r="F733" s="225"/>
      <c r="G733" s="225"/>
      <c r="H733" s="225"/>
      <c r="I733" s="224"/>
      <c r="J733" s="224"/>
    </row>
    <row r="734" spans="3:10" x14ac:dyDescent="0.2">
      <c r="C734" s="224"/>
      <c r="D734" s="224"/>
      <c r="E734" s="228"/>
      <c r="F734" s="225"/>
      <c r="G734" s="225"/>
      <c r="H734" s="225"/>
      <c r="I734" s="224"/>
      <c r="J734" s="224"/>
    </row>
    <row r="735" spans="3:10" x14ac:dyDescent="0.2">
      <c r="C735" s="224"/>
      <c r="D735" s="224"/>
      <c r="E735" s="228"/>
      <c r="F735" s="225"/>
      <c r="G735" s="225"/>
      <c r="H735" s="225"/>
      <c r="I735" s="224"/>
      <c r="J735" s="224"/>
    </row>
    <row r="736" spans="3:10" x14ac:dyDescent="0.2">
      <c r="C736" s="224"/>
      <c r="D736" s="224"/>
      <c r="E736" s="228"/>
      <c r="F736" s="225"/>
      <c r="G736" s="225"/>
      <c r="H736" s="225"/>
      <c r="I736" s="224"/>
      <c r="J736" s="224"/>
    </row>
    <row r="737" spans="3:10" x14ac:dyDescent="0.2">
      <c r="C737" s="224"/>
      <c r="D737" s="224"/>
      <c r="E737" s="228"/>
      <c r="F737" s="225"/>
      <c r="G737" s="225"/>
      <c r="H737" s="225"/>
      <c r="I737" s="224"/>
      <c r="J737" s="224"/>
    </row>
    <row r="738" spans="3:10" x14ac:dyDescent="0.2">
      <c r="C738" s="224"/>
      <c r="D738" s="224"/>
      <c r="E738" s="228"/>
      <c r="F738" s="225"/>
      <c r="G738" s="225"/>
      <c r="H738" s="225"/>
      <c r="I738" s="224"/>
      <c r="J738" s="224"/>
    </row>
    <row r="739" spans="3:10" x14ac:dyDescent="0.2">
      <c r="C739" s="224"/>
      <c r="D739" s="224"/>
      <c r="E739" s="228"/>
      <c r="F739" s="225"/>
      <c r="G739" s="225"/>
      <c r="H739" s="225"/>
      <c r="I739" s="224"/>
      <c r="J739" s="224"/>
    </row>
    <row r="740" spans="3:10" x14ac:dyDescent="0.2">
      <c r="C740" s="224"/>
      <c r="D740" s="224"/>
      <c r="E740" s="228"/>
      <c r="F740" s="225"/>
      <c r="G740" s="225"/>
      <c r="H740" s="225"/>
      <c r="I740" s="224"/>
      <c r="J740" s="224"/>
    </row>
    <row r="741" spans="3:10" x14ac:dyDescent="0.2">
      <c r="C741" s="224"/>
      <c r="D741" s="224"/>
      <c r="E741" s="228"/>
      <c r="F741" s="225"/>
      <c r="G741" s="225"/>
      <c r="H741" s="225"/>
      <c r="I741" s="224"/>
      <c r="J741" s="224"/>
    </row>
    <row r="742" spans="3:10" x14ac:dyDescent="0.2">
      <c r="C742" s="224"/>
      <c r="D742" s="224"/>
      <c r="E742" s="228"/>
      <c r="F742" s="225"/>
      <c r="G742" s="225"/>
      <c r="H742" s="225"/>
      <c r="I742" s="224"/>
      <c r="J742" s="224"/>
    </row>
    <row r="743" spans="3:10" x14ac:dyDescent="0.2">
      <c r="C743" s="224"/>
      <c r="D743" s="224"/>
      <c r="E743" s="228"/>
      <c r="F743" s="225"/>
      <c r="G743" s="225"/>
      <c r="H743" s="225"/>
      <c r="I743" s="224"/>
      <c r="J743" s="224"/>
    </row>
    <row r="744" spans="3:10" x14ac:dyDescent="0.2">
      <c r="C744" s="224"/>
      <c r="D744" s="224"/>
      <c r="E744" s="228"/>
      <c r="F744" s="225"/>
      <c r="G744" s="225"/>
      <c r="H744" s="225"/>
      <c r="I744" s="224"/>
      <c r="J744" s="224"/>
    </row>
    <row r="745" spans="3:10" x14ac:dyDescent="0.2">
      <c r="C745" s="224"/>
      <c r="D745" s="224"/>
      <c r="E745" s="228"/>
      <c r="F745" s="225"/>
      <c r="G745" s="225"/>
      <c r="H745" s="225"/>
      <c r="I745" s="224"/>
      <c r="J745" s="224"/>
    </row>
    <row r="746" spans="3:10" x14ac:dyDescent="0.2">
      <c r="C746" s="224"/>
      <c r="D746" s="224"/>
      <c r="E746" s="228"/>
      <c r="F746" s="225"/>
      <c r="G746" s="225"/>
      <c r="H746" s="225"/>
      <c r="I746" s="224"/>
      <c r="J746" s="224"/>
    </row>
    <row r="747" spans="3:10" x14ac:dyDescent="0.2">
      <c r="C747" s="224"/>
      <c r="D747" s="224"/>
      <c r="E747" s="228"/>
      <c r="F747" s="225"/>
      <c r="G747" s="225"/>
      <c r="H747" s="225"/>
      <c r="I747" s="224"/>
      <c r="J747" s="224"/>
    </row>
    <row r="748" spans="3:10" x14ac:dyDescent="0.2">
      <c r="C748" s="224"/>
      <c r="D748" s="224"/>
      <c r="E748" s="228"/>
      <c r="F748" s="225"/>
      <c r="G748" s="225"/>
      <c r="H748" s="225"/>
      <c r="I748" s="224"/>
      <c r="J748" s="224"/>
    </row>
    <row r="749" spans="3:10" x14ac:dyDescent="0.2">
      <c r="C749" s="224"/>
      <c r="D749" s="224"/>
      <c r="E749" s="228"/>
      <c r="F749" s="225"/>
      <c r="G749" s="225"/>
      <c r="H749" s="225"/>
      <c r="I749" s="224"/>
      <c r="J749" s="224"/>
    </row>
    <row r="750" spans="3:10" x14ac:dyDescent="0.2">
      <c r="C750" s="224"/>
      <c r="D750" s="224"/>
      <c r="E750" s="228"/>
      <c r="F750" s="225"/>
      <c r="G750" s="225"/>
      <c r="H750" s="225"/>
      <c r="I750" s="224"/>
      <c r="J750" s="224"/>
    </row>
    <row r="751" spans="3:10" x14ac:dyDescent="0.2">
      <c r="C751" s="224"/>
      <c r="D751" s="224"/>
      <c r="E751" s="228"/>
      <c r="F751" s="225"/>
      <c r="G751" s="225"/>
      <c r="H751" s="225"/>
      <c r="I751" s="224"/>
      <c r="J751" s="224"/>
    </row>
    <row r="752" spans="3:10" x14ac:dyDescent="0.2">
      <c r="C752" s="224"/>
      <c r="D752" s="224"/>
      <c r="E752" s="228"/>
      <c r="F752" s="225"/>
      <c r="G752" s="225"/>
      <c r="H752" s="225"/>
      <c r="I752" s="224"/>
      <c r="J752" s="224"/>
    </row>
    <row r="753" spans="3:10" x14ac:dyDescent="0.2">
      <c r="C753" s="224"/>
      <c r="D753" s="224"/>
      <c r="E753" s="228"/>
      <c r="F753" s="225"/>
      <c r="G753" s="225"/>
      <c r="H753" s="225"/>
      <c r="I753" s="224"/>
      <c r="J753" s="224"/>
    </row>
    <row r="754" spans="3:10" x14ac:dyDescent="0.2">
      <c r="C754" s="224"/>
      <c r="D754" s="224"/>
      <c r="E754" s="228"/>
      <c r="F754" s="225"/>
      <c r="G754" s="225"/>
      <c r="H754" s="225"/>
      <c r="I754" s="224"/>
      <c r="J754" s="224"/>
    </row>
    <row r="755" spans="3:10" x14ac:dyDescent="0.2">
      <c r="C755" s="224"/>
      <c r="D755" s="224"/>
      <c r="E755" s="228"/>
      <c r="F755" s="225"/>
      <c r="G755" s="225"/>
      <c r="H755" s="225"/>
      <c r="I755" s="224"/>
      <c r="J755" s="224"/>
    </row>
    <row r="756" spans="3:10" x14ac:dyDescent="0.2">
      <c r="C756" s="224"/>
      <c r="D756" s="224"/>
      <c r="E756" s="228"/>
      <c r="F756" s="225"/>
      <c r="G756" s="225"/>
      <c r="H756" s="225"/>
      <c r="I756" s="224"/>
      <c r="J756" s="224"/>
    </row>
    <row r="757" spans="3:10" x14ac:dyDescent="0.2">
      <c r="C757" s="224"/>
      <c r="D757" s="224"/>
      <c r="E757" s="228"/>
      <c r="F757" s="225"/>
      <c r="G757" s="225"/>
      <c r="H757" s="225"/>
      <c r="I757" s="224"/>
      <c r="J757" s="224"/>
    </row>
    <row r="758" spans="3:10" x14ac:dyDescent="0.2">
      <c r="C758" s="224"/>
      <c r="D758" s="224"/>
      <c r="E758" s="228"/>
      <c r="F758" s="225"/>
      <c r="G758" s="225"/>
      <c r="H758" s="225"/>
      <c r="I758" s="224"/>
      <c r="J758" s="224"/>
    </row>
    <row r="759" spans="3:10" x14ac:dyDescent="0.2">
      <c r="C759" s="224"/>
      <c r="D759" s="224"/>
      <c r="E759" s="228"/>
      <c r="F759" s="225"/>
      <c r="G759" s="225"/>
      <c r="H759" s="225"/>
      <c r="I759" s="224"/>
      <c r="J759" s="224"/>
    </row>
    <row r="760" spans="3:10" x14ac:dyDescent="0.2">
      <c r="C760" s="224"/>
      <c r="D760" s="224"/>
      <c r="E760" s="228"/>
      <c r="F760" s="225"/>
      <c r="G760" s="225"/>
      <c r="H760" s="225"/>
      <c r="I760" s="224"/>
      <c r="J760" s="224"/>
    </row>
    <row r="761" spans="3:10" x14ac:dyDescent="0.2">
      <c r="C761" s="224"/>
      <c r="D761" s="224"/>
      <c r="E761" s="228"/>
      <c r="F761" s="225"/>
      <c r="G761" s="225"/>
      <c r="H761" s="225"/>
      <c r="I761" s="224"/>
      <c r="J761" s="224"/>
    </row>
    <row r="762" spans="3:10" x14ac:dyDescent="0.2">
      <c r="C762" s="224"/>
      <c r="D762" s="224"/>
      <c r="E762" s="228"/>
      <c r="F762" s="225"/>
      <c r="G762" s="225"/>
      <c r="H762" s="225"/>
      <c r="I762" s="224"/>
      <c r="J762" s="224"/>
    </row>
    <row r="763" spans="3:10" x14ac:dyDescent="0.2">
      <c r="C763" s="224"/>
      <c r="D763" s="224"/>
      <c r="E763" s="228"/>
      <c r="F763" s="225"/>
      <c r="G763" s="225"/>
      <c r="H763" s="225"/>
      <c r="I763" s="224"/>
      <c r="J763" s="224"/>
    </row>
    <row r="764" spans="3:10" x14ac:dyDescent="0.2">
      <c r="C764" s="224"/>
      <c r="D764" s="224"/>
      <c r="E764" s="228"/>
      <c r="F764" s="225"/>
      <c r="G764" s="225"/>
      <c r="H764" s="225"/>
      <c r="I764" s="224"/>
      <c r="J764" s="224"/>
    </row>
    <row r="765" spans="3:10" x14ac:dyDescent="0.2">
      <c r="C765" s="224"/>
      <c r="D765" s="224"/>
      <c r="E765" s="228"/>
      <c r="F765" s="225"/>
      <c r="G765" s="225"/>
      <c r="H765" s="225"/>
      <c r="I765" s="224"/>
      <c r="J765" s="224"/>
    </row>
    <row r="766" spans="3:10" x14ac:dyDescent="0.2">
      <c r="C766" s="224"/>
      <c r="D766" s="224"/>
      <c r="E766" s="228"/>
      <c r="F766" s="225"/>
      <c r="G766" s="225"/>
      <c r="H766" s="225"/>
      <c r="I766" s="224"/>
      <c r="J766" s="224"/>
    </row>
    <row r="767" spans="3:10" x14ac:dyDescent="0.2">
      <c r="C767" s="224"/>
      <c r="D767" s="224"/>
      <c r="E767" s="228"/>
      <c r="F767" s="225"/>
      <c r="G767" s="225"/>
      <c r="H767" s="225"/>
      <c r="I767" s="224"/>
      <c r="J767" s="224"/>
    </row>
    <row r="768" spans="3:10" x14ac:dyDescent="0.2">
      <c r="C768" s="224"/>
      <c r="D768" s="224"/>
      <c r="E768" s="228"/>
      <c r="F768" s="225"/>
      <c r="G768" s="225"/>
      <c r="H768" s="225"/>
      <c r="I768" s="224"/>
      <c r="J768" s="224"/>
    </row>
    <row r="769" spans="3:10" x14ac:dyDescent="0.2">
      <c r="C769" s="224"/>
      <c r="D769" s="224"/>
      <c r="E769" s="228"/>
      <c r="F769" s="225"/>
      <c r="G769" s="225"/>
      <c r="H769" s="225"/>
      <c r="I769" s="224"/>
      <c r="J769" s="224"/>
    </row>
    <row r="770" spans="3:10" x14ac:dyDescent="0.2">
      <c r="C770" s="224"/>
      <c r="D770" s="224"/>
      <c r="E770" s="228"/>
      <c r="F770" s="225"/>
      <c r="G770" s="225"/>
      <c r="H770" s="225"/>
      <c r="I770" s="224"/>
      <c r="J770" s="224"/>
    </row>
    <row r="771" spans="3:10" x14ac:dyDescent="0.2">
      <c r="C771" s="224"/>
      <c r="D771" s="224"/>
      <c r="E771" s="228"/>
      <c r="F771" s="225"/>
      <c r="G771" s="225"/>
      <c r="H771" s="225"/>
      <c r="I771" s="224"/>
      <c r="J771" s="224"/>
    </row>
    <row r="772" spans="3:10" x14ac:dyDescent="0.2">
      <c r="C772" s="224"/>
      <c r="D772" s="224"/>
      <c r="E772" s="228"/>
      <c r="F772" s="225"/>
      <c r="G772" s="225"/>
      <c r="H772" s="225"/>
      <c r="I772" s="224"/>
      <c r="J772" s="224"/>
    </row>
    <row r="773" spans="3:10" x14ac:dyDescent="0.2">
      <c r="C773" s="224"/>
      <c r="D773" s="224"/>
      <c r="E773" s="228"/>
      <c r="F773" s="225"/>
      <c r="G773" s="225"/>
      <c r="H773" s="225"/>
      <c r="I773" s="224"/>
      <c r="J773" s="224"/>
    </row>
    <row r="774" spans="3:10" x14ac:dyDescent="0.2">
      <c r="C774" s="224"/>
      <c r="D774" s="224"/>
      <c r="E774" s="228"/>
      <c r="F774" s="225"/>
      <c r="G774" s="225"/>
      <c r="H774" s="225"/>
      <c r="I774" s="224"/>
      <c r="J774" s="224"/>
    </row>
    <row r="775" spans="3:10" x14ac:dyDescent="0.2">
      <c r="C775" s="224"/>
      <c r="D775" s="224"/>
      <c r="E775" s="228"/>
      <c r="F775" s="225"/>
      <c r="G775" s="225"/>
      <c r="H775" s="225"/>
      <c r="I775" s="224"/>
      <c r="J775" s="224"/>
    </row>
    <row r="776" spans="3:10" x14ac:dyDescent="0.2">
      <c r="C776" s="224"/>
      <c r="D776" s="224"/>
      <c r="E776" s="228"/>
      <c r="F776" s="225"/>
      <c r="G776" s="225"/>
      <c r="H776" s="225"/>
      <c r="I776" s="224"/>
      <c r="J776" s="224"/>
    </row>
    <row r="777" spans="3:10" x14ac:dyDescent="0.2">
      <c r="C777" s="224"/>
      <c r="D777" s="224"/>
      <c r="E777" s="228"/>
      <c r="F777" s="225"/>
      <c r="G777" s="225"/>
      <c r="H777" s="225"/>
      <c r="I777" s="224"/>
      <c r="J777" s="224"/>
    </row>
    <row r="778" spans="3:10" x14ac:dyDescent="0.2">
      <c r="C778" s="224"/>
      <c r="D778" s="224"/>
      <c r="E778" s="228"/>
      <c r="F778" s="225"/>
      <c r="G778" s="225"/>
      <c r="H778" s="225"/>
      <c r="I778" s="224"/>
      <c r="J778" s="224"/>
    </row>
    <row r="779" spans="3:10" x14ac:dyDescent="0.2">
      <c r="C779" s="224"/>
      <c r="D779" s="224"/>
      <c r="E779" s="228"/>
      <c r="F779" s="225"/>
      <c r="G779" s="225"/>
      <c r="H779" s="225"/>
      <c r="I779" s="224"/>
      <c r="J779" s="224"/>
    </row>
    <row r="780" spans="3:10" x14ac:dyDescent="0.2">
      <c r="C780" s="224"/>
      <c r="D780" s="224"/>
      <c r="E780" s="228"/>
      <c r="F780" s="225"/>
      <c r="G780" s="225"/>
      <c r="H780" s="225"/>
      <c r="I780" s="224"/>
      <c r="J780" s="224"/>
    </row>
    <row r="781" spans="3:10" x14ac:dyDescent="0.2">
      <c r="C781" s="224"/>
      <c r="D781" s="224"/>
      <c r="E781" s="228"/>
      <c r="F781" s="225"/>
      <c r="G781" s="225"/>
      <c r="H781" s="225"/>
      <c r="I781" s="224"/>
      <c r="J781" s="224"/>
    </row>
    <row r="782" spans="3:10" x14ac:dyDescent="0.2">
      <c r="C782" s="224"/>
      <c r="D782" s="224"/>
      <c r="E782" s="228"/>
      <c r="F782" s="225"/>
      <c r="G782" s="225"/>
      <c r="H782" s="225"/>
      <c r="I782" s="224"/>
      <c r="J782" s="224"/>
    </row>
    <row r="783" spans="3:10" x14ac:dyDescent="0.2">
      <c r="C783" s="224"/>
      <c r="D783" s="224"/>
      <c r="E783" s="228"/>
      <c r="F783" s="225"/>
      <c r="G783" s="225"/>
      <c r="H783" s="225"/>
      <c r="I783" s="224"/>
      <c r="J783" s="224"/>
    </row>
  </sheetData>
  <sheetProtection selectLockedCells="1"/>
  <mergeCells count="18">
    <mergeCell ref="A15:A16"/>
    <mergeCell ref="A2:I2"/>
    <mergeCell ref="K15:K16"/>
    <mergeCell ref="A5:I5"/>
    <mergeCell ref="E7:F7"/>
    <mergeCell ref="C9:I9"/>
    <mergeCell ref="D11:F11"/>
    <mergeCell ref="C15:C16"/>
    <mergeCell ref="D15:D16"/>
    <mergeCell ref="E15:E16"/>
    <mergeCell ref="F15:I15"/>
    <mergeCell ref="J15:J16"/>
    <mergeCell ref="E13:F13"/>
    <mergeCell ref="A44:F44"/>
    <mergeCell ref="C46:D46"/>
    <mergeCell ref="A47:F47"/>
    <mergeCell ref="A45:F45"/>
    <mergeCell ref="A48:F48"/>
  </mergeCells>
  <pageMargins left="0.78740157480314965" right="0.19685039370078741" top="0.55118110236220474" bottom="0.78740157480314965" header="0.98425196850393704" footer="0.51181102362204722"/>
  <pageSetup paperSize="9" scale="65" firstPageNumber="0" orientation="portrait" horizontalDpi="12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7</vt:i4>
      </vt:variant>
    </vt:vector>
  </HeadingPairs>
  <TitlesOfParts>
    <vt:vector size="11" baseType="lpstr">
      <vt:lpstr>Encargos Sociais - PREENCHER</vt:lpstr>
      <vt:lpstr>BDI - AC TCU 2.622-2013</vt:lpstr>
      <vt:lpstr>COMPOSIÇOES - PREENCHER</vt:lpstr>
      <vt:lpstr>Planilha Orçament - PREENCHER</vt:lpstr>
      <vt:lpstr>'BDI - AC TCU 2.622-2013'!Area_de_impressao</vt:lpstr>
      <vt:lpstr>'COMPOSIÇOES - PREENCHER'!Area_de_impressao</vt:lpstr>
      <vt:lpstr>'Encargos Sociais - PREENCHER'!Area_de_impressao</vt:lpstr>
      <vt:lpstr>'Planilha Orçament - PREENCHER'!Area_de_impressao</vt:lpstr>
      <vt:lpstr>'Planilha Orçament - PREENCHER'!Excel_BuiltIn_Criteria</vt:lpstr>
      <vt:lpstr>Excel_BuiltIn_Print_Area_1</vt:lpstr>
      <vt:lpstr>'BDI - AC TCU 2.622-2013'!Titulos_de_impressao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Eliezer SSJ</dc:creator>
  <cp:lastModifiedBy>User</cp:lastModifiedBy>
  <cp:lastPrinted>2019-06-19T20:20:30Z</cp:lastPrinted>
  <dcterms:created xsi:type="dcterms:W3CDTF">2013-10-03T16:05:10Z</dcterms:created>
  <dcterms:modified xsi:type="dcterms:W3CDTF">2019-06-19T20:20:49Z</dcterms:modified>
</cp:coreProperties>
</file>