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defaultThemeVersion="164011"/>
  <mc:AlternateContent xmlns:mc="http://schemas.openxmlformats.org/markup-compatibility/2006">
    <mc:Choice Requires="x15">
      <x15ac:absPath xmlns:x15ac="http://schemas.microsoft.com/office/spreadsheetml/2010/11/ac" url="C:\Users\camilab\Downloads\APROVADO\APROVADO\"/>
    </mc:Choice>
  </mc:AlternateContent>
  <bookViews>
    <workbookView xWindow="0" yWindow="0" windowWidth="28800" windowHeight="11475" firstSheet="4" activeTab="4"/>
  </bookViews>
  <sheets>
    <sheet name="IMAGENS" sheetId="34" state="hidden" r:id="rId1"/>
    <sheet name="REFERENCIA" sheetId="33" state="hidden" r:id="rId2"/>
    <sheet name="DADOS" sheetId="32" state="hidden" r:id="rId3"/>
    <sheet name="CHECK-LIST" sheetId="50" state="hidden" r:id="rId4"/>
    <sheet name="QUADRO RESUMO" sheetId="51" r:id="rId5"/>
    <sheet name="RELEVÂNCIA" sheetId="52" state="hidden" r:id="rId6"/>
    <sheet name="ORÇAMENTO_DES" sheetId="12" r:id="rId7"/>
    <sheet name="GASES MEDICINAIS" sheetId="45" state="hidden" r:id="rId8"/>
    <sheet name="MEMORIA DE CALCULO AT" sheetId="37" r:id="rId9"/>
    <sheet name="BANCO DADOS ARQ" sheetId="39" state="hidden" r:id="rId10"/>
    <sheet name="COTAÇÕE" sheetId="44" state="hidden" r:id="rId11"/>
    <sheet name="COMPOSIÇÃO" sheetId="49" r:id="rId12"/>
    <sheet name="COTAÇÕES" sheetId="46" r:id="rId13"/>
    <sheet name="COTAÇÕES XXX" sheetId="43" state="hidden" r:id="rId14"/>
    <sheet name="CRONOGRAMA S DES" sheetId="53" r:id="rId15"/>
    <sheet name="BDI S DES" sheetId="48"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000____VERGA_PORTA_GERAL" localSheetId="9">'BANCO DADOS ARQ'!$B$22:$G$28</definedName>
    <definedName name="_000____VERGA_PORTA_GERAL_1" localSheetId="9">'BANCO DADOS ARQ'!#REF!</definedName>
    <definedName name="_000____VERGA_PORTA_GERAL_4" localSheetId="9">'BANCO DADOS ARQ'!$B$35:$H$40</definedName>
    <definedName name="_000____VERGA_PORTA_GERAL_4_4" localSheetId="9">'BANCO DADOS ARQ'!$B$46:$D$53</definedName>
    <definedName name="_000____VERGA_PORTA_GERAL_4_4_4" localSheetId="9">'BANCO DADOS ARQ'!$B$126:$D$130</definedName>
    <definedName name="_000____VERGA_PORTA_GERAL_4_5" localSheetId="9">'BANCO DADOS ARQ'!$B$113:$H$121</definedName>
    <definedName name="_000____VERGA_PORTA_GERAL_5" localSheetId="9">'BANCO DADOS ARQ'!$B$9:$D$16</definedName>
    <definedName name="_000____VERGA_PORTA_GERAL_5_4" localSheetId="9">'BANCO DADOS ARQ'!$B$87:$D$96</definedName>
    <definedName name="_000____VERGA_PORTA_GERAL_6" localSheetId="9">'BANCO DADOS ARQ'!$B$100:$G$105</definedName>
    <definedName name="_000___TABELA_DE_AMBIENTES_GERAL" localSheetId="9">'BANCO DADOS ARQ'!$B$57:$G$76</definedName>
    <definedName name="_000___TABELA_DE_AMBIENTES_GERAL_1" localSheetId="9">'BANCO DADOS ARQ'!#REF!</definedName>
    <definedName name="_000___TABELA_DE_AMBIENTES_GERAL_4" localSheetId="9">'BANCO DADOS ARQ'!$B$137:$G$156</definedName>
    <definedName name="_000___VERGA_CONTRAVERGA_JANELAS_GERAL" localSheetId="9">'BANCO DADOS ARQ'!#REF!</definedName>
    <definedName name="_000___VERGA_CONTRAVERGA_JANELAS_GERAL_1" localSheetId="9">'BANCO DADOS ARQ'!#REF!</definedName>
    <definedName name="_003___JANELAS" localSheetId="9">'BANCO DADOS ARQ'!#REF!</definedName>
    <definedName name="_003___JANELAS_1" localSheetId="9">'BANCO DADOS ARQ'!#REF!</definedName>
    <definedName name="_003___PEITORIL_DE_GRANITO_PARA_JANELAS" localSheetId="9">'BANCO DADOS ARQ'!#REF!</definedName>
    <definedName name="_003___PEITORIL_DE_GRANITO_PARA_JANELAS_1" localSheetId="9">'BANCO DADOS ARQ'!#REF!</definedName>
    <definedName name="_003___PORTAS" localSheetId="9">'BANCO DADOS ARQ'!#REF!</definedName>
    <definedName name="_003___PORTAS_1" localSheetId="9">'BANCO DADOS ARQ'!#REF!</definedName>
    <definedName name="_004___ARGAMASSA_BARITADA" localSheetId="9">'BANCO DADOS ARQ'!#REF!</definedName>
    <definedName name="_004___CHAPISCO_TETO" localSheetId="9">'BANCO DADOS ARQ'!#REF!</definedName>
    <definedName name="_004___CHAPISCO_TETO_1" localSheetId="9">'BANCO DADOS ARQ'!#REF!</definedName>
    <definedName name="_004___COBERTURA" localSheetId="9">'BANCO DADOS ARQ'!#REF!</definedName>
    <definedName name="_004___COBERTURA_1" localSheetId="9">'BANCO DADOS ARQ'!#REF!</definedName>
    <definedName name="_004___CUMEEIRA_EM_FIBROCIMENTO" localSheetId="9">'BANCO DADOS ARQ'!#REF!</definedName>
    <definedName name="_004___CUMEEIRA_EM_FIBROCIMENTO_1" localSheetId="9">'BANCO DADOS ARQ'!#REF!</definedName>
    <definedName name="_004___FORRO_DRYWALL" localSheetId="9">'BANCO DADOS ARQ'!#REF!</definedName>
    <definedName name="_004___FORRO_DRYWALL_1" localSheetId="9">'BANCO DADOS ARQ'!#REF!</definedName>
    <definedName name="_004___FORRO_MINERAL" localSheetId="9">'BANCO DADOS ARQ'!#REF!</definedName>
    <definedName name="_004___INSTALAÇÃO_DE_AZULEJO___H___1_80M___TOTAL" localSheetId="9">'BANCO DADOS ARQ'!#REF!</definedName>
    <definedName name="_004___INSTALAÇÃO_DE_AZULEJO___H___1_80M___TOTAL_1" localSheetId="9">'BANCO DADOS ARQ'!#REF!</definedName>
    <definedName name="_004___MATERIAIS___CALHA" localSheetId="9">'BANCO DADOS ARQ'!#REF!</definedName>
    <definedName name="_004___MATERIAIS___CALHA_1" localSheetId="9">'BANCO DADOS ARQ'!#REF!</definedName>
    <definedName name="_004___REVESTIMENTO_LAMINADO" localSheetId="9">'BANCO DADOS ARQ'!#REF!</definedName>
    <definedName name="_004___RUFO_DE_ENCOSTO_EM_AÇO_GALVANIZADO" localSheetId="9">'BANCO DADOS ARQ'!#REF!</definedName>
    <definedName name="_004___RUFO_DE_ENCOSTO_EM_AÇO_GALVANIZADO_1" localSheetId="9">'BANCO DADOS ARQ'!#REF!</definedName>
    <definedName name="_004___RUFO_DE_ENCOSTO_EM_AÇO_GALVANIZADO_2" localSheetId="9">'BANCO DADOS ARQ'!#REF!</definedName>
    <definedName name="_004___RUFO_PINGADEIRA__EM_AÇO_GALVANIZADO" localSheetId="9">'BANCO DADOS ARQ'!#REF!</definedName>
    <definedName name="_004___RUFO_PINGADEIRA__EM_AÇO_GALVANIZADO_1" localSheetId="9">'BANCO DADOS ARQ'!#REF!</definedName>
    <definedName name="_004___RUFO_PINGADEIRA__EM_AÇO_GALVANIZADO_2" localSheetId="9">'BANCO DADOS ARQ'!#REF!</definedName>
    <definedName name="_004___TESOURA" localSheetId="9">'BANCO DADOS ARQ'!#REF!</definedName>
    <definedName name="_005____PISO_GRANILITE" localSheetId="9">'BANCO DADOS ARQ'!#REF!</definedName>
    <definedName name="_005____PISO_GRANILITE_1" localSheetId="9">'BANCO DADOS ARQ'!#REF!</definedName>
    <definedName name="_005____PISO_MANTA_VÍNILICA" localSheetId="9">'BANCO DADOS ARQ'!#REF!</definedName>
    <definedName name="_005___PISO_60X60CM_GERAL" localSheetId="9">'BANCO DADOS ARQ'!#REF!</definedName>
    <definedName name="_005___PISO_60X60CM_GERAL_1" localSheetId="9">'BANCO DADOS ARQ'!#REF!</definedName>
    <definedName name="_005___PISO_ASSOALHO" localSheetId="9">'BANCO DADOS ARQ'!#REF!</definedName>
    <definedName name="_005___PISO_CERÂMICO_45X45CM____GERAL" localSheetId="9">'BANCO DADOS ARQ'!#REF!</definedName>
    <definedName name="_005___PISO_CERÂMICO_45X45CM____GERAL_1" localSheetId="9">'BANCO DADOS ARQ'!#REF!</definedName>
    <definedName name="_005___PISO_CERÂMICO_45X45CM____GERAL_2" localSheetId="9">'BANCO DADOS ARQ'!#REF!</definedName>
    <definedName name="_005___PISO_GERAL" localSheetId="9">'BANCO DADOS ARQ'!#REF!</definedName>
    <definedName name="_005___PISO_GERAL_1" localSheetId="9">'BANCO DADOS ARQ'!#REF!</definedName>
    <definedName name="_005___RODAPÉ_CERÂMICO" localSheetId="9">'BANCO DADOS ARQ'!#REF!</definedName>
    <definedName name="_005___RODAPÉ_CERÂMICO_1" localSheetId="9">'BANCO DADOS ARQ'!#REF!</definedName>
    <definedName name="_005___RODAPÉ_CERÂMICO_2" localSheetId="9">'BANCO DADOS ARQ'!#REF!</definedName>
    <definedName name="_005___RODAPÉ_CERÂMICO_3" localSheetId="9">'BANCO DADOS ARQ'!#REF!</definedName>
    <definedName name="_005___RODAPÉ_CERÂMICO_45X45CM" localSheetId="9">'BANCO DADOS ARQ'!#REF!</definedName>
    <definedName name="_005___RODAPÉ_CERÂMICO_60X60CM" localSheetId="9">'BANCO DADOS ARQ'!#REF!</definedName>
    <definedName name="_005___RODAPÉ_MANTA_VÍNILICA" localSheetId="9">'BANCO DADOS ARQ'!#REF!</definedName>
    <definedName name="_005___SOLEIRA" localSheetId="9">'BANCO DADOS ARQ'!#REF!</definedName>
    <definedName name="_005___URBANIZAÇÃO" localSheetId="9">'BANCO DADOS ARQ'!#REF!</definedName>
    <definedName name="_005___URBANIZAÇÃO_1" localSheetId="9">'BANCO DADOS ARQ'!#REF!</definedName>
    <definedName name="_006___ACESSÓRIOS_ESPECIAIS" localSheetId="9">'BANCO DADOS ARQ'!#REF!</definedName>
    <definedName name="_006___ACESSÓRIOS_ESPECIAIS_1" localSheetId="9">'BANCO DADOS ARQ'!#REF!</definedName>
    <definedName name="_006___TABELA_DE_LOUÇAS" localSheetId="9">'BANCO DADOS ARQ'!#REF!</definedName>
    <definedName name="_006___TABELA_DE_LOUÇAS_1" localSheetId="9">'BANCO DADOS ARQ'!#REF!</definedName>
    <definedName name="_007___PINTURA_ACRÍLICA_EM_TETO" localSheetId="9">'BANCO DADOS ARQ'!#REF!</definedName>
    <definedName name="_007___PINTURA_ACRÍLICA_EM_TETO_1" localSheetId="9">'BANCO DADOS ARQ'!#REF!</definedName>
    <definedName name="_007___PINTURA_ACRÍLICA_INTERNA_EM_PAREDES" localSheetId="9">'BANCO DADOS ARQ'!#REF!</definedName>
    <definedName name="_007___PINTURA_ACRÍLICA_INTERNA_EM_PAREDES_1" localSheetId="9">'BANCO DADOS ARQ'!#REF!</definedName>
    <definedName name="_007___PINTURA_ESMALTE_EM_SUPERFÍCIE_METÁLICA___JANELA" localSheetId="9">'BANCO DADOS ARQ'!#REF!</definedName>
    <definedName name="_007___PINTURA_ESMALTE_EM_SUPERFÍCIE_METÁLICA___JANELA_1" localSheetId="9">'BANCO DADOS ARQ'!#REF!</definedName>
    <definedName name="_007___PINTURA_ESMALTE_EM_SUPERFÍCIE_METÁLICA___JANELA_2" localSheetId="9">'BANCO DADOS ARQ'!#REF!</definedName>
    <definedName name="_007___PINTURA_ESMALTE_EM_SUPERFÍCIE_METÁLICA___PORTAS" localSheetId="9">'BANCO DADOS ARQ'!#REF!</definedName>
    <definedName name="_007___PINTURA_ESMALTE_EM_SUPERFÍCIE_METÁLICA___PORTAS_1" localSheetId="9">'BANCO DADOS ARQ'!#REF!</definedName>
    <definedName name="_007___PINTURA_ESMALTE_EM_SUPERFÍCIE_METÁLICA___PORTAS_2" localSheetId="9">'BANCO DADOS ARQ'!#REF!</definedName>
    <definedName name="_007___PINTURA_ESMALTE_SINTÉTICO_EM_MADEIRA___PORTAS" localSheetId="9">'BANCO DADOS ARQ'!#REF!</definedName>
    <definedName name="_007___PINTURA_ESMALTE_SINTÉTICO_EM_MADEIRA___PORTAS_1" localSheetId="9">'BANCO DADOS ARQ'!#REF!</definedName>
    <definedName name="_xlnm._FilterDatabase" localSheetId="9" hidden="1">'BANCO DADOS ARQ'!$B$2:$G$80</definedName>
    <definedName name="_xlnm._FilterDatabase" localSheetId="11" hidden="1">COMPOSIÇÃO!$B$1:$B$210</definedName>
    <definedName name="_xlnm._FilterDatabase" localSheetId="12" hidden="1">COTAÇÕES!$A$1:$A$85</definedName>
    <definedName name="_xlnm._FilterDatabase" localSheetId="8" hidden="1">'MEMORIA DE CALCULO AT'!$J$3:$J$1571</definedName>
    <definedName name="AMBIENTES" localSheetId="15">'[1]MEMORIA DE CALCULO AT'!#REF!</definedName>
    <definedName name="AMBIENTES">'MEMORIA DE CALCULO AT'!#REF!</definedName>
    <definedName name="_xlnm.Print_Area" localSheetId="9">'BANCO DADOS ARQ'!$B$2:$G$80</definedName>
    <definedName name="_xlnm.Print_Area" localSheetId="15">'BDI S DES'!$A$1:$F$50</definedName>
    <definedName name="_xlnm.Print_Area" localSheetId="3">'CHECK-LIST'!$B$2:$E$32</definedName>
    <definedName name="_xlnm.Print_Area" localSheetId="11">COMPOSIÇÃO!$A$1:$H$221</definedName>
    <definedName name="_xlnm.Print_Area" localSheetId="10">COTAÇÕE!$A$1:$E$186</definedName>
    <definedName name="_xlnm.Print_Area" localSheetId="12">COTAÇÕES!$A$1:$E$85</definedName>
    <definedName name="_xlnm.Print_Area" localSheetId="13">'COTAÇÕES XXX'!$A$1:$E$170</definedName>
    <definedName name="_xlnm.Print_Area" localSheetId="14">'CRONOGRAMA S DES'!$A$1:$X$107</definedName>
    <definedName name="_xlnm.Print_Area" localSheetId="8">'MEMORIA DE CALCULO AT'!$B$3:$J$1563</definedName>
    <definedName name="_xlnm.Print_Area" localSheetId="6">ORÇAMENTO_DES!$B$2:$L$861</definedName>
    <definedName name="_xlnm.Print_Area" localSheetId="4">'QUADRO RESUMO'!$A$1:$M$18</definedName>
    <definedName name="_xlnm.Print_Area" localSheetId="5">RELEVÂNCIA!$B$2:$E$18</definedName>
    <definedName name="_xlnm.Database" localSheetId="15">#REF!</definedName>
    <definedName name="_xlnm.Database" localSheetId="3">#REF!</definedName>
    <definedName name="_xlnm.Database" localSheetId="11">#REF!</definedName>
    <definedName name="_xlnm.Database" localSheetId="10">#REF!</definedName>
    <definedName name="_xlnm.Database" localSheetId="12">#REF!</definedName>
    <definedName name="_xlnm.Database" localSheetId="13">#REF!</definedName>
    <definedName name="_xlnm.Database" localSheetId="8">#REF!</definedName>
    <definedName name="_xlnm.Database" localSheetId="4">#REF!</definedName>
    <definedName name="_xlnm.Database" localSheetId="5">#REF!</definedName>
    <definedName name="_xlnm.Database">#REF!</definedName>
    <definedName name="BOLETIM" localSheetId="15">#REF!</definedName>
    <definedName name="BOLETIM" localSheetId="3">#REF!</definedName>
    <definedName name="BOLETIM" localSheetId="11">#REF!</definedName>
    <definedName name="BOLETIM" localSheetId="10">#REF!</definedName>
    <definedName name="BOLETIM" localSheetId="12">#REF!</definedName>
    <definedName name="BOLETIM" localSheetId="13">#REF!</definedName>
    <definedName name="BOLETIM" localSheetId="8">#REF!</definedName>
    <definedName name="BOLETIM" localSheetId="4">#REF!</definedName>
    <definedName name="BOLETIM" localSheetId="5">#REF!</definedName>
    <definedName name="BOLETIM">#REF!</definedName>
    <definedName name="CONTRATO">[2]APONT!$B$5:$G$426</definedName>
    <definedName name="_xlnm.Criteria" localSheetId="15">#REF!</definedName>
    <definedName name="_xlnm.Criteria" localSheetId="3">#REF!</definedName>
    <definedName name="_xlnm.Criteria" localSheetId="11">#REF!</definedName>
    <definedName name="_xlnm.Criteria" localSheetId="10">#REF!</definedName>
    <definedName name="_xlnm.Criteria" localSheetId="12">#REF!</definedName>
    <definedName name="_xlnm.Criteria" localSheetId="13">#REF!</definedName>
    <definedName name="_xlnm.Criteria" localSheetId="8">#REF!</definedName>
    <definedName name="_xlnm.Criteria" localSheetId="4">#REF!</definedName>
    <definedName name="_xlnm.Criteria" localSheetId="5">#REF!</definedName>
    <definedName name="_xlnm.Criteria">#REF!</definedName>
    <definedName name="G" localSheetId="15">#REF!</definedName>
    <definedName name="G" localSheetId="3">#REF!</definedName>
    <definedName name="G" localSheetId="11">#REF!</definedName>
    <definedName name="G" localSheetId="10">#REF!</definedName>
    <definedName name="G" localSheetId="12">#REF!</definedName>
    <definedName name="G" localSheetId="13">#REF!</definedName>
    <definedName name="G" localSheetId="8">#REF!</definedName>
    <definedName name="G" localSheetId="4">#REF!</definedName>
    <definedName name="G" localSheetId="5">#REF!</definedName>
    <definedName name="G">#REF!</definedName>
    <definedName name="ImgEscudo" localSheetId="15">INDEX(IMAGENS!$B$1:$B$18,MATCH(DADOS!$D$8,IMAGENS!$A$1:$A$18,0))</definedName>
    <definedName name="ImgEscudo" localSheetId="3">INDEX([3]IMAGENS!$B$1:$B$14,MATCH([3]DADOS!$D$8,[3]IMAGENS!$A$1:$A$30,0))</definedName>
    <definedName name="ImgEscudo" localSheetId="11">INDEX(IMAGENS!$B$1:$B$18,MATCH(DADOS!$D$8,IMAGENS!$A$1:$A$18,0))</definedName>
    <definedName name="ImgEscudo" localSheetId="10">INDEX(#REF!,MATCH(#REF!,#REF!,0))</definedName>
    <definedName name="ImgEscudo" localSheetId="12">INDEX(IMAGENS!$B$1:$B$18,MATCH(DADOS!$D$8,IMAGENS!$A$1:$A$18,0))</definedName>
    <definedName name="ImgEscudo" localSheetId="13">INDEX(#REF!,MATCH(#REF!,#REF!,0))</definedName>
    <definedName name="ImgEscudo" localSheetId="14">INDEX(IMAGENS!$B$1:$B$18,MATCH(DADOS!$D$8,IMAGENS!$A$1:$A$18,0))</definedName>
    <definedName name="ImgEscudo" localSheetId="8">INDEX(IMAGENS!$B$1:$B$18,MATCH(DADOS!$D$8,IMAGENS!$A$1:$A$18,0))</definedName>
    <definedName name="ImgEscudo" localSheetId="6">INDEX(IMAGENS!$B$1:$B$18,MATCH(DADOS!$D$8,IMAGENS!$A$1:$A$18,0))</definedName>
    <definedName name="ImgEscudo" localSheetId="4">INDEX([3]IMAGENS!$B$1:$B$14,MATCH([3]DADOS!$D$8,[3]IMAGENS!$A$1:$A$30,0))</definedName>
    <definedName name="ImgEscudo" localSheetId="5">INDEX([4]IMAGENS!$B$1:$B$15,MATCH([4]DADOS!$D$8,[4]IMAGENS!$A$1:$A$15,0))</definedName>
    <definedName name="ImgEscudo">INDEX(IMAGENS!$B$1:$B$13,MATCH(DADOS!$D$8,IMAGENS!$A$1:$A$18,0))</definedName>
    <definedName name="ORÇAMENTO" localSheetId="15">[1]!Tabela3[#All]</definedName>
    <definedName name="ORÇAMENTO" localSheetId="3">[3]!Tabela3[#All]</definedName>
    <definedName name="ORÇAMENTO" localSheetId="11">[5]!Tabela3[#All]</definedName>
    <definedName name="ORÇAMENTO" localSheetId="10">[6]!Tabela3[#All]</definedName>
    <definedName name="ORÇAMENTO" localSheetId="12">[6]!Tabela3[#All]</definedName>
    <definedName name="ORÇAMENTO" localSheetId="13">[6]!Tabela3[#All]</definedName>
    <definedName name="ORÇAMENTO" localSheetId="14">Tabela3[#All]</definedName>
    <definedName name="ORÇAMENTO" localSheetId="4">[3]!Tabela3[#All]</definedName>
    <definedName name="ORÇAMENTO" localSheetId="5">Tabela32[#All]</definedName>
    <definedName name="ORÇAMENTO">Tabela3[#All]</definedName>
    <definedName name="PAREDES" localSheetId="15">'[1]MEMORIA DE CALCULO AT'!#REF!</definedName>
    <definedName name="PAREDES">'MEMORIA DE CALCULO AT'!#REF!</definedName>
    <definedName name="Print_Area_MI" localSheetId="15">#REF!</definedName>
    <definedName name="Print_Area_MI" localSheetId="3">#REF!</definedName>
    <definedName name="Print_Area_MI" localSheetId="11">#REF!</definedName>
    <definedName name="Print_Area_MI" localSheetId="10">#REF!</definedName>
    <definedName name="Print_Area_MI" localSheetId="12">#REF!</definedName>
    <definedName name="Print_Area_MI" localSheetId="13">#REF!</definedName>
    <definedName name="Print_Area_MI" localSheetId="8">#REF!</definedName>
    <definedName name="Print_Area_MI" localSheetId="4">#REF!</definedName>
    <definedName name="Print_Area_MI" localSheetId="5">#REF!</definedName>
    <definedName name="Print_Area_MI">#REF!</definedName>
    <definedName name="PROC">'MEMORIA DE CALCULO AT'!$C:$J</definedName>
    <definedName name="sss">INDEX(IMAGENS!$B$1:$B$18,MATCH(DADOS!$D$8,IMAGENS!$A$1:$A$18,0))</definedName>
    <definedName name="_xlnm.Print_Titles" localSheetId="6">ORÇAMENTO_DES!$12:$12</definedName>
    <definedName name="_xlnm.Print_Titles" localSheetId="5">RELEVÂNCIA!$13:$13</definedName>
    <definedName name="un" localSheetId="15">#REF!</definedName>
    <definedName name="un" localSheetId="3">#REF!</definedName>
    <definedName name="un" localSheetId="11">#REF!</definedName>
    <definedName name="un" localSheetId="10">#REF!</definedName>
    <definedName name="un" localSheetId="12">#REF!</definedName>
    <definedName name="un" localSheetId="13">#REF!</definedName>
    <definedName name="un" localSheetId="8">#REF!</definedName>
    <definedName name="un" localSheetId="4">#REF!</definedName>
    <definedName name="un" localSheetId="5">#REF!</definedName>
    <definedName name="un">#REF!</definedName>
    <definedName name="W" localSheetId="15">#REF!</definedName>
    <definedName name="W" localSheetId="3">#REF!</definedName>
    <definedName name="W" localSheetId="11">#REF!</definedName>
    <definedName name="W" localSheetId="10">#REF!</definedName>
    <definedName name="W" localSheetId="12">#REF!</definedName>
    <definedName name="W" localSheetId="13">#REF!</definedName>
    <definedName name="W" localSheetId="8">#REF!</definedName>
    <definedName name="W" localSheetId="4">#REF!</definedName>
    <definedName name="W" localSheetId="5">#REF!</definedName>
    <definedName name="W">#REF!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FD159" i="39" l="1"/>
  <c r="XFD156" i="39"/>
  <c r="XFD155" i="39"/>
  <c r="XFD154" i="39"/>
  <c r="XFD153" i="39"/>
  <c r="XFD152" i="39"/>
  <c r="XFD151" i="39"/>
  <c r="XFD150" i="39"/>
  <c r="XFD149" i="39"/>
  <c r="XFD148" i="39"/>
  <c r="XFD147" i="39"/>
  <c r="XFD146" i="39"/>
  <c r="XFD145" i="39"/>
  <c r="XFD144" i="39"/>
  <c r="XFD143" i="39"/>
  <c r="XFD142" i="39"/>
  <c r="XFD141" i="39"/>
  <c r="XFD140" i="39"/>
  <c r="XFD139" i="39"/>
  <c r="D10" i="32" l="1"/>
  <c r="A15" i="34"/>
  <c r="A16" i="34"/>
  <c r="A17" i="34"/>
  <c r="D7" i="52" l="1"/>
  <c r="C2" i="52"/>
  <c r="I3" i="52"/>
  <c r="B10" i="50" l="1" a="1"/>
  <c r="B10" i="50" s="1"/>
  <c r="A14" i="34" l="1"/>
  <c r="D27" i="32"/>
  <c r="A18" i="34"/>
  <c r="D16" i="52" l="1"/>
  <c r="D14" i="52"/>
  <c r="D15" i="52" l="1"/>
  <c r="C16" i="52"/>
  <c r="C14" i="52"/>
  <c r="C15" i="52"/>
  <c r="C8" i="52" l="1"/>
  <c r="C10" i="52" l="1"/>
  <c r="C18" i="52" l="1"/>
  <c r="D19" i="52"/>
  <c r="C19" i="52"/>
  <c r="D18" i="52"/>
  <c r="D17" i="52" l="1"/>
  <c r="C17" i="52"/>
  <c r="G3" i="45" l="1"/>
  <c r="G4" i="45"/>
  <c r="G5" i="45"/>
  <c r="G6" i="45"/>
  <c r="G7" i="45"/>
  <c r="G8" i="45"/>
  <c r="G9" i="45"/>
  <c r="G10" i="45"/>
  <c r="G11" i="45"/>
  <c r="G12" i="45"/>
  <c r="G13" i="45"/>
  <c r="G14" i="45"/>
  <c r="G16" i="45"/>
  <c r="G17" i="45"/>
  <c r="G18" i="45"/>
  <c r="G19" i="45"/>
  <c r="G20" i="45"/>
  <c r="G2" i="45"/>
  <c r="D21" i="45"/>
  <c r="G21" i="45" s="1"/>
  <c r="K18" i="45"/>
  <c r="D15" i="45"/>
  <c r="G15" i="45" s="1"/>
  <c r="G22" i="45" l="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59" i="39" l="1"/>
  <c r="XFD60" i="39"/>
  <c r="XFD61" i="39"/>
  <c r="XFD62" i="39"/>
  <c r="XFD63" i="39"/>
  <c r="XFD64" i="39"/>
  <c r="XFD65" i="39"/>
  <c r="XFD66" i="39"/>
  <c r="XFD67" i="39"/>
  <c r="XFD68" i="39"/>
  <c r="XFD69" i="39"/>
  <c r="XFD70" i="39"/>
  <c r="XFD71" i="39"/>
  <c r="XFD72" i="39"/>
  <c r="XFD73" i="39"/>
  <c r="XFD74" i="39"/>
  <c r="XFD75" i="39"/>
  <c r="XFD76" i="39"/>
  <c r="XFD79" i="39"/>
  <c r="C9" i="52" l="1"/>
  <c r="A8" i="34"/>
  <c r="A13" i="34"/>
  <c r="A12" i="34"/>
  <c r="A11" i="34"/>
  <c r="A10" i="34"/>
  <c r="A9" i="34"/>
  <c r="C11" i="52" l="1"/>
  <c r="D24" i="32" l="1"/>
  <c r="E14" i="52" l="1"/>
  <c r="E15" i="52"/>
  <c r="E16" i="52" l="1"/>
  <c r="E17" i="52" l="1"/>
  <c r="E19" i="52"/>
  <c r="E18" i="52"/>
  <c r="C12" i="52" l="1"/>
  <c r="C6" i="52" l="1"/>
  <c r="D5" i="50"/>
  <c r="C3" i="52"/>
  <c r="C7" i="52"/>
  <c r="D7" i="50"/>
  <c r="B7" i="44"/>
  <c r="B2" i="44"/>
  <c r="B5" i="44"/>
  <c r="B7" i="43"/>
  <c r="A6" i="34"/>
  <c r="A5" i="34"/>
  <c r="A4" i="34"/>
  <c r="A3" i="34"/>
  <c r="A2" i="34"/>
  <c r="A1" i="34"/>
  <c r="C4" i="52" l="1"/>
  <c r="B181" i="44" l="1"/>
</calcChain>
</file>

<file path=xl/connections.xml><?xml version="1.0" encoding="utf-8"?>
<connections xmlns="http://schemas.openxmlformats.org/spreadsheetml/2006/main">
  <connection id="1" name="000 -  VERGA PORTA GERAL" type="6" refreshedVersion="8" background="1" saveData="1">
    <textPr codePage="65001" sourceFile="\\SERVIDOR\ENGELUGA - Copia\ENGELUGA\Clientes\Eldorado\2023\AMPLIAÇÃO POSTO CENTRAL\ORÇAMENTO\TXT\LEGENDA DE PORTAS.txt" decimal="," thousands=".">
      <textFields count="4">
        <textField/>
        <textField/>
        <textField/>
        <textField/>
      </textFields>
    </textPr>
  </connection>
  <connection id="2" name="000 -  VERGA PORTA GERAL1" type="6" refreshedVersion="8" background="1" saveData="1">
    <textPr codePage="65001" sourceFile="\\SERVIDOR\ENGELUGA - Copia\ENGELUGA\Clientes\Eldorado\2023\AMPLIAÇÃO POSTO CENTRAL\ORÇAMENTO\TXT\LEGENDA DE JANELAS.txt" decimal="," thousands=".">
      <textFields count="4">
        <textField/>
        <textField/>
        <textField/>
        <textField/>
      </textFields>
    </textPr>
  </connection>
  <connection id="3" name="000 -  VERGA PORTA GERAL11" type="6" refreshedVersion="8" background="1" saveData="1">
    <textPr codePage="65001" sourceFile="\\SERVIDOR\ENGELUGA - Copia\ENGELUGA\Clientes\Eldorado\2023\AMPLIAÇÃO POSTO CENTRAL\ORÇAMENTO\TXT\ORC - AZ GERAL.txt" decimal="," thousands=".">
      <textFields count="4">
        <textField/>
        <textField/>
        <textField/>
        <textField/>
      </textFields>
    </textPr>
  </connection>
  <connection id="4" name="000 -  VERGA PORTA GERAL111" type="6" refreshedVersion="8" background="1" saveData="1">
    <textPr codePage="65001" sourceFile="\\SERVIDOR\ENGELUGA - Copia\ENGELUGA\Clientes\Eldorado\2023\AMPLIAÇÃO POSTO CENTRAL\ORÇAMENTO\TXT\2-ORC - AZ GERAL.txt" decimal="," thousands=".">
      <textFields count="4">
        <textField/>
        <textField/>
        <textField/>
        <textField/>
      </textFields>
    </textPr>
  </connection>
  <connection id="5" name="000 -  VERGA PORTA GERAL12" type="6" refreshedVersion="8" background="1" saveData="1">
    <textPr codePage="65001" sourceFile="\\SERVIDOR\ENGELUGA - Copia\ENGELUGA\Clientes\Eldorado\2023\AMPLIAÇÃO POSTO CENTRAL\ORÇAMENTO\TXT\2-ORC- TABELA JANELA.txt" decimal="," thousands=".">
      <textFields count="4">
        <textField/>
        <textField/>
        <textField/>
        <textField/>
      </textFields>
    </textPr>
  </connection>
  <connection id="6" name="000 -  VERGA PORTA GERAL2" type="6" refreshedVersion="8" background="1" saveData="1">
    <textPr codePage="65001" sourceFile="\\SERVIDOR\ENGELUGA - Copia\ENGELUGA\Clientes\Eldorado\2023\AMPLIAÇÃO POSTO CENTRAL\ORÇAMENTO\TXT\ORC - PAREDE.txt" decimal="," thousands=".">
      <textFields count="4">
        <textField/>
        <textField/>
        <textField/>
        <textField/>
      </textFields>
    </textPr>
  </connection>
  <connection id="7" name="000 -  VERGA PORTA GERAL21" type="6" refreshedVersion="8" background="1" saveData="1">
    <textPr codePage="65001" sourceFile="\\SERVIDOR\ENGELUGA - Copia\ENGELUGA\Clientes\Eldorado\2023\AMPLIAÇÃO POSTO CENTRAL\ORÇAMENTO\TXT\2-ORC- TABELA PAREDE.txt" decimal="," thousands=".">
      <textFields count="4">
        <textField/>
        <textField/>
        <textField/>
        <textField/>
      </textFields>
    </textPr>
  </connection>
  <connection id="8" name="000 -  VERGA PORTA GERAL3" type="6" refreshedVersion="8" background="1" saveData="1">
    <textPr codePage="65001" sourceFile="\\SERVIDOR\ENGELUGA - Copia\ENGELUGA\Clientes\Eldorado\2023\AMPLIAÇÃO POSTO CENTRAL\ORÇAMENTO\TXT\2-ORC- TABELA PORTAS.txt" decimal="," thousands=".">
      <textFields count="4">
        <textField/>
        <textField/>
        <textField/>
        <textField/>
      </textFields>
    </textPr>
  </connection>
  <connection id="9" name="000 - TABELA DE AMBIENTES GERAL" type="6" refreshedVersion="8" background="1" saveData="1">
    <textPr codePage="65001" sourceFile="\\SERVIDOR\ENGELUGA - Copia\ENGELUGA\Clientes\Eldorado\2023\AMPLIAÇÃO POSTO CENTRAL\ORÇAMENTO\TXT\TABELA DE AMBIENTE.txt" decimal="," thousands=".">
      <textFields count="6">
        <textField/>
        <textField/>
        <textField/>
        <textField/>
        <textField/>
        <textField/>
      </textFields>
    </textPr>
  </connection>
  <connection id="10" name="000 - TABELA DE AMBIENTES GERAL1" type="6" refreshedVersion="8" background="1" saveData="1">
    <textPr codePage="65001" sourceFile="\\SERVIDOR\ENGELUGA - Copia\ENGELUGA\Clientes\Eldorado\2023\AMPLIAÇÃO POSTO CENTRAL\ORÇAMENTO\TXT\TABELA DE AMBIENTE.txt" decimal="," thousands=".">
      <textFields count="6">
        <textField/>
        <textField/>
        <textField/>
        <textField/>
        <textField/>
        <textField/>
      </textFields>
    </textPr>
  </connection>
</connections>
</file>

<file path=xl/sharedStrings.xml><?xml version="1.0" encoding="utf-8"?>
<sst xmlns="http://schemas.openxmlformats.org/spreadsheetml/2006/main" count="10715" uniqueCount="2241">
  <si>
    <t>%</t>
  </si>
  <si>
    <t>GOVERNO DO ESTADO DE MATO GROSSO DO SUL</t>
  </si>
  <si>
    <t>Município:</t>
  </si>
  <si>
    <t>Local:</t>
  </si>
  <si>
    <t>SERVIÇOS PRELIMINARES</t>
  </si>
  <si>
    <t>IT EM</t>
  </si>
  <si>
    <t>DESCRIÇÃO  DOS SERVIÇOS</t>
  </si>
  <si>
    <t>MÊS 1</t>
  </si>
  <si>
    <t>T OT AL MENSAL=</t>
  </si>
  <si>
    <t>T OT AL  ACUMULADO=</t>
  </si>
  <si>
    <t>2.</t>
  </si>
  <si>
    <t>1.</t>
  </si>
  <si>
    <t>1.1</t>
  </si>
  <si>
    <t>1.2</t>
  </si>
  <si>
    <t>1.3</t>
  </si>
  <si>
    <t>1.4</t>
  </si>
  <si>
    <t>2.1</t>
  </si>
  <si>
    <t>3.</t>
  </si>
  <si>
    <t>3.1</t>
  </si>
  <si>
    <t>PLANILHA DE ORÇAMENTO</t>
  </si>
  <si>
    <t>VALOR ÍTEM</t>
  </si>
  <si>
    <t>PROPONENTE</t>
  </si>
  <si>
    <t>TIPO DE OBRA:</t>
  </si>
  <si>
    <t>IMPOSTOS:</t>
  </si>
  <si>
    <t>TRIBUTOS:</t>
  </si>
  <si>
    <t>ISS BRUTO:</t>
  </si>
  <si>
    <t>INCIDENCIA SOBRE MO:</t>
  </si>
  <si>
    <t>TOTAL TRIBUSTOS:</t>
  </si>
  <si>
    <t>ADOTADO</t>
  </si>
  <si>
    <t>BDI DESONERADO ADOTADO</t>
  </si>
  <si>
    <t>% ACUMULADA</t>
  </si>
  <si>
    <t>4.</t>
  </si>
  <si>
    <t>4.1</t>
  </si>
  <si>
    <t xml:space="preserve">BDI C/DES: </t>
  </si>
  <si>
    <t>COMPOSIÇÃO DE PREÇO</t>
  </si>
  <si>
    <t>CÓDIGO</t>
  </si>
  <si>
    <t>UNIDADE</t>
  </si>
  <si>
    <t>QUANTIDADE</t>
  </si>
  <si>
    <t>VALOR UNITÁRIO</t>
  </si>
  <si>
    <t>VALOR TOTAL</t>
  </si>
  <si>
    <t>ITEM</t>
  </si>
  <si>
    <t>C/DESONERAÇÃO</t>
  </si>
  <si>
    <t>M2</t>
  </si>
  <si>
    <t>RESPONSÁVEL ORÇAMENTO</t>
  </si>
  <si>
    <t>MÊS 2</t>
  </si>
  <si>
    <t>MÊS 3</t>
  </si>
  <si>
    <t>1.5</t>
  </si>
  <si>
    <t>1.6</t>
  </si>
  <si>
    <t>REFERENCIAL</t>
  </si>
  <si>
    <t>DESCRIÇÃO</t>
  </si>
  <si>
    <t>SERVIÇO</t>
  </si>
  <si>
    <t>SINAPI</t>
  </si>
  <si>
    <t>AGESUL</t>
  </si>
  <si>
    <t>COMPOSIÇÃO</t>
  </si>
  <si>
    <t>5.</t>
  </si>
  <si>
    <t>5.1</t>
  </si>
  <si>
    <t>5.2</t>
  </si>
  <si>
    <t>7.</t>
  </si>
  <si>
    <t>MÊS 4</t>
  </si>
  <si>
    <t>OBJETO:</t>
  </si>
  <si>
    <t>MUNÍCIPIO:</t>
  </si>
  <si>
    <t>LOCAL:</t>
  </si>
  <si>
    <t>SIST./REF.:</t>
  </si>
  <si>
    <t>ENCARGOS.:</t>
  </si>
  <si>
    <t>CREA/CAU:</t>
  </si>
  <si>
    <t>DADOS DA OBRA</t>
  </si>
  <si>
    <t>PREFEITURA:</t>
  </si>
  <si>
    <t>PREFEITURA MUNICIPAL DE NOVA ALVORADA DO SUL</t>
  </si>
  <si>
    <t>DADOS DO EMPREEDIMENTO E OBRA</t>
  </si>
  <si>
    <t>DESCRIÇÃO DA OBRA:</t>
  </si>
  <si>
    <t>ENCARGOS:</t>
  </si>
  <si>
    <t>BDI</t>
  </si>
  <si>
    <t>28,82%</t>
  </si>
  <si>
    <t>RESPONSÁVEL PELA OBRA</t>
  </si>
  <si>
    <t>NOME:</t>
  </si>
  <si>
    <t>FÁBIO MARQUES RIBEIRO</t>
  </si>
  <si>
    <t>PROFISSÃO:</t>
  </si>
  <si>
    <t>ENGENHEIRO CIVIL</t>
  </si>
  <si>
    <t>15.276 D</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</si>
  <si>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</si>
  <si>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</si>
  <si>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</si>
  <si>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</si>
  <si>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</si>
  <si>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</si>
  <si>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</si>
  <si>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</si>
  <si>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</si>
  <si>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</si>
  <si>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</si>
  <si>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</si>
  <si>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</si>
  <si>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</si>
  <si>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</si>
  <si>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</si>
  <si>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</si>
  <si>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</si>
  <si>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</si>
  <si>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</si>
  <si>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</si>
  <si>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</si>
  <si>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</si>
  <si>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</si>
  <si>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</si>
  <si>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</si>
  <si>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</si>
  <si>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</si>
  <si>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</si>
  <si>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UN</t>
  </si>
  <si>
    <t>VIGAS COBERTURA</t>
  </si>
  <si>
    <t>VEDAÇÃO</t>
  </si>
  <si>
    <t>MOVIMENTO DE TERRA</t>
  </si>
  <si>
    <t>PAREDES</t>
  </si>
  <si>
    <t>VERGA/CONTRAVERGA</t>
  </si>
  <si>
    <t>LAJES</t>
  </si>
  <si>
    <t>COBERTURA</t>
  </si>
  <si>
    <t>PISO</t>
  </si>
  <si>
    <t>6.</t>
  </si>
  <si>
    <t>REVESTIMENTO DE PAREDES E TETOS</t>
  </si>
  <si>
    <t>6.1</t>
  </si>
  <si>
    <t>6.2</t>
  </si>
  <si>
    <t>PEDRAS</t>
  </si>
  <si>
    <t xml:space="preserve">REVESTIMENTO DE PAREDES </t>
  </si>
  <si>
    <t>REVESTIMENTO DE TETO</t>
  </si>
  <si>
    <t>ESQUADRIAS, FERRAGENS E VIDROS</t>
  </si>
  <si>
    <t>JANELAS</t>
  </si>
  <si>
    <t>PORTAS</t>
  </si>
  <si>
    <t>LOUÇAS, METAIS E ACESSÓRIOS</t>
  </si>
  <si>
    <t>ACESSIBILIDADE</t>
  </si>
  <si>
    <t>INSTALAÇÕES ELETRICAS E AR CONDICIONADO</t>
  </si>
  <si>
    <t>M</t>
  </si>
  <si>
    <t>TELEFONIA E LÓGICA</t>
  </si>
  <si>
    <t>PREVENÇÃO DE COMBATE A INCÊNDIO E PÂNICO</t>
  </si>
  <si>
    <t>INSTALAÇÃO PLACA DE SINALIZACAO DE SEGURANCA CONTRA INCENDIO, FOTOLUMINESCENTE, RETANGULAR, *20 X 40* CM.</t>
  </si>
  <si>
    <t>URBANIZAÇÃO</t>
  </si>
  <si>
    <t>SERVIÇOS COMPLEMENTARES</t>
  </si>
  <si>
    <t>PINTURA</t>
  </si>
  <si>
    <t>CONTRAPISO</t>
  </si>
  <si>
    <t>REVESTIMENTO CERÂMICO</t>
  </si>
  <si>
    <t>ESQUADRIAS METÁLICAS E MADEIRA</t>
  </si>
  <si>
    <t>PAREDES INTERNAS</t>
  </si>
  <si>
    <t>PAREDES EXTERNAS</t>
  </si>
  <si>
    <t>TETO</t>
  </si>
  <si>
    <t>PLACA DE INAUGURAÇÃO METÁLICA COM DIMENSÃO *40* CM X *60* CM - INSTALAÇÃO E FORNECIMENTO</t>
  </si>
  <si>
    <t xml:space="preserve">LIMPEZA FINAL </t>
  </si>
  <si>
    <t>NELSON CINTRA RIBEIRO</t>
  </si>
  <si>
    <t>CJ</t>
  </si>
  <si>
    <t>KG</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</si>
  <si>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</si>
  <si>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</si>
  <si>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</si>
  <si>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</si>
  <si>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</si>
  <si>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</si>
  <si>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</si>
  <si>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</si>
  <si>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</si>
  <si>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</si>
  <si>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</si>
  <si>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</si>
  <si>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</si>
  <si>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</si>
  <si>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</si>
  <si>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</si>
  <si>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</si>
  <si>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</si>
  <si>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</si>
  <si>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</si>
  <si>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</si>
  <si>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</si>
  <si>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</si>
  <si>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</si>
  <si>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</si>
  <si>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</si>
  <si>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</si>
  <si>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OBS</t>
  </si>
  <si>
    <t>LARGURA</t>
  </si>
  <si>
    <t>ALTURA</t>
  </si>
  <si>
    <t>ÁREA</t>
  </si>
  <si>
    <t>FÓRMULA</t>
  </si>
  <si>
    <t>TOTAL</t>
  </si>
  <si>
    <t>EXTENSÃO</t>
  </si>
  <si>
    <t>COMPRIMENTO</t>
  </si>
  <si>
    <t>ESPESSURA</t>
  </si>
  <si>
    <t>VOLUME</t>
  </si>
  <si>
    <t>VOLUME CONCRETO</t>
  </si>
  <si>
    <t>PORCENTAGEM</t>
  </si>
  <si>
    <t>CÓD.</t>
  </si>
  <si>
    <t>(COMPRIMENTO) + (COMPRIMENTO / 2,5)</t>
  </si>
  <si>
    <t>FOI CONSIDERADO A MESMA QUANTIDADE DA VERGA PARA VÃOS COM ATÉ DE 1,5</t>
  </si>
  <si>
    <t>PERÍMETRO</t>
  </si>
  <si>
    <t>ÁREA TOTAL</t>
  </si>
  <si>
    <t>MESES</t>
  </si>
  <si>
    <t xml:space="preserve">HORAS </t>
  </si>
  <si>
    <t xml:space="preserve">QTDE </t>
  </si>
  <si>
    <t>SEMANAS</t>
  </si>
  <si>
    <t>CÓD ENG</t>
  </si>
  <si>
    <t>LEGENDA</t>
  </si>
  <si>
    <t>TABELA GERAL DE ÁREAS DE PISO</t>
  </si>
  <si>
    <t>VERIFICAR EM TABELA GERAL DE PISO</t>
  </si>
  <si>
    <t>ALTURA (M)</t>
  </si>
  <si>
    <t>AMBIENTE</t>
  </si>
  <si>
    <t>LARGURA (M)</t>
  </si>
  <si>
    <t>5.2.1</t>
  </si>
  <si>
    <t>5.2.2</t>
  </si>
  <si>
    <t>VERGA</t>
  </si>
  <si>
    <t>P1</t>
  </si>
  <si>
    <t>P2</t>
  </si>
  <si>
    <t>P3</t>
  </si>
  <si>
    <t>P4</t>
  </si>
  <si>
    <t>P5</t>
  </si>
  <si>
    <t>VERGA/ CONTRAVERGA</t>
  </si>
  <si>
    <t>J2</t>
  </si>
  <si>
    <t>J1</t>
  </si>
  <si>
    <t>RODAPÉ</t>
  </si>
  <si>
    <t>BANCO DE DADOS ENGELUGA ENGENHARIA</t>
  </si>
  <si>
    <t>FORAM CONSIDERADAS AS DIMENSÕES PADRÃO DO GOVERNO FEDERAL</t>
  </si>
  <si>
    <t>EXTENSÃO DA EDIFICAÇÃO</t>
  </si>
  <si>
    <t>PILARES COBERTURA</t>
  </si>
  <si>
    <t>ESTRUTURA DE CONCRETO ARMADO</t>
  </si>
  <si>
    <t>C08</t>
  </si>
  <si>
    <t>C09</t>
  </si>
  <si>
    <t>C10</t>
  </si>
  <si>
    <t>C11</t>
  </si>
  <si>
    <t>C12</t>
  </si>
  <si>
    <t>VARANDA VIDROS</t>
  </si>
  <si>
    <t>(67) 3380-6060</t>
  </si>
  <si>
    <t>13.394.926/0001-50</t>
  </si>
  <si>
    <t>REVESTIMENTO</t>
  </si>
  <si>
    <t>PEDRAS, BANCADAS E DIVISÓRIAS</t>
  </si>
  <si>
    <t>EQUIPAMENTOS PASSIVOS</t>
  </si>
  <si>
    <t>CHAPISCO</t>
  </si>
  <si>
    <t>VERIFICAR TABELA DE QUANTIDADES EM PROJETO DE INSTALAÇÕES ELÉTRICAS</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</si>
  <si>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</si>
  <si>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</si>
  <si>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</si>
  <si>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</si>
  <si>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</si>
  <si>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</si>
  <si>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</si>
  <si>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</si>
  <si>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</si>
  <si>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</si>
  <si>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</si>
  <si>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</si>
  <si>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</si>
  <si>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</si>
  <si>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</si>
  <si>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</si>
  <si>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</si>
  <si>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</si>
  <si>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</si>
  <si>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</si>
  <si>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</si>
  <si>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</si>
  <si>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</si>
  <si>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</si>
  <si>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</si>
  <si>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</si>
  <si>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</si>
  <si>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</si>
  <si>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</si>
  <si>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</si>
  <si>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</si>
  <si>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</si>
  <si>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</si>
  <si>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</si>
  <si>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</si>
  <si>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</si>
  <si>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</si>
  <si>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</si>
  <si>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</si>
  <si>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</si>
  <si>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</si>
  <si>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</si>
  <si>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</si>
  <si>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</si>
  <si>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</si>
  <si>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</si>
  <si>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</si>
  <si>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</si>
  <si>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</si>
  <si>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</si>
  <si>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</si>
  <si>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</si>
  <si>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</si>
  <si>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</si>
  <si>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</si>
  <si>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</si>
  <si>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</si>
  <si>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</si>
  <si>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</si>
  <si>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</si>
  <si>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</si>
  <si>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</si>
  <si>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SUPORTE EM MADEIRA PARA CAIXA D'ÁGUA</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</si>
  <si>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</si>
  <si>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</si>
  <si>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</si>
  <si>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</si>
  <si>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</si>
  <si>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</si>
  <si>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</si>
  <si>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</si>
  <si>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</si>
  <si>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</si>
  <si>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</si>
  <si>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</si>
  <si>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</si>
  <si>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</si>
  <si>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</si>
  <si>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</si>
  <si>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</si>
  <si>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</si>
  <si>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</si>
  <si>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</si>
  <si>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</si>
  <si>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</si>
  <si>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</si>
  <si>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</si>
  <si>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</si>
  <si>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</si>
  <si>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</si>
  <si>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</si>
  <si>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</si>
  <si>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</si>
  <si>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</si>
  <si>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</si>
  <si>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</si>
  <si>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DML</t>
  </si>
  <si>
    <t>RECEPÇÃO</t>
  </si>
  <si>
    <t>VERIFICAR TABELA DE AMBIENTES</t>
  </si>
  <si>
    <t>ACESSÓRIOS</t>
  </si>
  <si>
    <t>DRENO AR CONDICIONADO</t>
  </si>
  <si>
    <t>CAIXA D'ÁGUA EM POLIETILENO 3000 LITROS, INCLUSO BOIA E ACESSÓRIOS - FORNECIMENTO E INSTALAÇÃO</t>
  </si>
  <si>
    <t xml:space="preserve">FORNECIMENTO E MONTAGEM DA BLINDAGEM RF PARA SALA DE RESSONÂNCIA MAGNÉTICA </t>
  </si>
  <si>
    <t>DEMOLIÇÕES E RETIRADAS</t>
  </si>
  <si>
    <t>5.1.1</t>
  </si>
  <si>
    <t>5.1.2</t>
  </si>
  <si>
    <t>5.1.3</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</si>
  <si>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</si>
  <si>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</si>
  <si>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</si>
  <si>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</si>
  <si>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</si>
  <si>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</si>
  <si>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</si>
  <si>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</si>
  <si>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</si>
  <si>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</si>
  <si>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</si>
  <si>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</si>
  <si>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</si>
  <si>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</si>
  <si>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</si>
  <si>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</si>
  <si>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</si>
  <si>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</si>
  <si>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</si>
  <si>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</si>
  <si>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</si>
  <si>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</si>
  <si>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</si>
  <si>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</si>
  <si>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</si>
  <si>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</si>
  <si>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</si>
  <si>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</si>
  <si>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</si>
  <si>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</si>
  <si>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</si>
  <si>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</si>
  <si>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</si>
  <si>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</si>
  <si>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</si>
  <si>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</si>
  <si>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</si>
  <si>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</si>
  <si>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</si>
  <si>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</si>
  <si>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</si>
  <si>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</si>
  <si>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</si>
  <si>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</si>
  <si>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</si>
  <si>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</si>
  <si>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</si>
  <si>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</si>
  <si>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</si>
  <si>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</si>
  <si>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</si>
  <si>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</si>
  <si>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</si>
  <si>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</si>
  <si>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</si>
  <si>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</si>
  <si>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</si>
  <si>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</si>
  <si>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</si>
  <si>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</si>
  <si>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</si>
  <si>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</si>
  <si>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</si>
  <si>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</si>
  <si>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</si>
  <si>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</si>
  <si>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</si>
  <si>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</si>
  <si>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</si>
  <si>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</si>
  <si>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</si>
  <si>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</si>
  <si>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</si>
  <si>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</si>
  <si>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PRANCHA DE ARQUITETURA</t>
  </si>
  <si>
    <t>VERIFICAR TABELA DE QUANTIDADES EM PRANCHA</t>
  </si>
  <si>
    <t>QUANTIDADE DE AMBIENTES</t>
  </si>
  <si>
    <t>PORTA DE CORRER, EM VIDRO TEMPERADO INCOLOR 8MM, 4 FOLHAS (2 MOVEIS E DUAS FIXAS), COM BATE FECHA, NAS DIMENSÕES 250X210CM - FORNECIMENTO E INSTALAÇÃO</t>
  </si>
  <si>
    <t>PORTA EM ALUMÍNIO DE ABRIR, LISA, 1 FOLHA PARA PINTURA, PADRÃO MÉDIO, COM GUARNIÇÃO, FIXAÇÃO COM PARAFUSOS - FORNECIMENTO E INSTALAÇÃO</t>
  </si>
  <si>
    <t>PISO PORCELANATO 60X60CM</t>
  </si>
  <si>
    <t>PELE DE VIDRO FIXO NAS DIMENSÕES 300x280CM EM ALUMÍNIO/VIDRO
LAMINADO 8MM INCOLOR - FORNECIMENTOE INSTALAÇÃO</t>
  </si>
  <si>
    <t xml:space="preserve">APROVAÇÃO DE PROJETO, CONSTRUÇÃO E MONTAGEM DE TRANSFORMADOR DE DISTRIBUIÇÃO, 500 KVA, TRIFÁSICO,  380/220 VOLTS </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</si>
  <si>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</si>
  <si>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</si>
  <si>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</si>
  <si>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</si>
  <si>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</si>
  <si>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</si>
  <si>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</si>
  <si>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</si>
  <si>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</si>
  <si>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</si>
  <si>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</si>
  <si>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</si>
  <si>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</si>
  <si>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</si>
  <si>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</si>
  <si>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</si>
  <si>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</si>
  <si>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</si>
  <si>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</si>
  <si>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</si>
  <si>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</si>
  <si>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</si>
  <si>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</si>
  <si>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</si>
  <si>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</si>
  <si>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</si>
  <si>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</si>
  <si>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</si>
  <si>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</si>
  <si>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</si>
  <si>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</si>
  <si>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</si>
  <si>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</si>
  <si>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</si>
  <si>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</si>
  <si>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</si>
  <si>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</si>
  <si>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</si>
  <si>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</si>
  <si>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</si>
  <si>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</si>
  <si>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</si>
  <si>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</si>
  <si>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</si>
  <si>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</si>
  <si>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</si>
  <si>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</si>
  <si>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SPDA</t>
  </si>
  <si>
    <t>CLIMATIZAÇÃO</t>
  </si>
  <si>
    <t>VERIFICAR TABELA DE QUANTIDADES</t>
  </si>
  <si>
    <t>CAIXA DE EQUALIZAÇÃO COM BARRAMENTO TERMOTECNICA TEL-903</t>
  </si>
  <si>
    <t>BARRA CHATA  ALUMÍNIO, 7/8'' X 1/8" (70MM²), COM FUROS 07MM</t>
  </si>
  <si>
    <t>CLIP DE AÇO GALVANIZADO PARA CONEXÃO DE BARRAS DE 8 A 10MM DE DIÂMETRO</t>
  </si>
  <si>
    <t>CONECTOR ATERRINSERT COM DISCO EM LATÃO E ROSCA FÊMEA M12. DISTÂNCIA ENTRE RE-BAR E FACE DE FÔRMA REGULÁVEL</t>
  </si>
  <si>
    <t>CURVA VERTICAL 90 GRAUS BARRA CHATA 38,1MMX6,35MM X 400MM</t>
  </si>
  <si>
    <t>CURVA HORIZONTAL 90 GRAUS BARRA 38,1MMX6,35MM X 400MM</t>
  </si>
  <si>
    <t xml:space="preserve">GRAMPO TIPO X COBRE PARA CABO 35-50MM² TEL853 </t>
  </si>
  <si>
    <t>BARRA REDONDA DE AÇO Ø 8MM - RE-BAR</t>
  </si>
  <si>
    <t>EXTINTORES E PLACAS DE SINALIZAÇÃO</t>
  </si>
  <si>
    <t>INSTALAÇÃO PLACA DE SINALIZACAO DE SEGURANCA CONTRA INCENDIO, FOTOLUMINESCENTE, RETANGULAR, *14 X 14* CM.</t>
  </si>
  <si>
    <t>ILUMINAÇÃO DE EMERGENCIA</t>
  </si>
  <si>
    <t>MINICAPTOR EM BARRA CHATA DE ALUMÍNIO, 7/8"X1/8"X300MM E 600MM</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</si>
  <si>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</si>
  <si>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</si>
  <si>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</si>
  <si>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</si>
  <si>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</si>
  <si>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</si>
  <si>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</si>
  <si>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</si>
  <si>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</si>
  <si>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</si>
  <si>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</si>
  <si>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</si>
  <si>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</si>
  <si>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</si>
  <si>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</si>
  <si>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</si>
  <si>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</si>
  <si>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</si>
  <si>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</si>
  <si>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</si>
  <si>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</si>
  <si>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</si>
  <si>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</si>
  <si>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</si>
  <si>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</si>
  <si>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</si>
  <si>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</si>
  <si>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</si>
  <si>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</si>
  <si>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</si>
  <si>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</si>
  <si>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</si>
  <si>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</si>
  <si>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</si>
  <si>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</si>
  <si>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</si>
  <si>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</si>
  <si>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</si>
  <si>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</si>
  <si>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</si>
  <si>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</si>
  <si>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</si>
  <si>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</si>
  <si>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</si>
  <si>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</si>
  <si>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</si>
  <si>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CUSTO UNITÁRIO C/BDI S/ DES</t>
  </si>
  <si>
    <t>CUSTO UNITÁRIO S/ DES</t>
  </si>
  <si>
    <t>CUSTO TOTAL C/ BDI S/ DES</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</si>
  <si>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</si>
  <si>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</si>
  <si>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</si>
  <si>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</si>
  <si>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</si>
  <si>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</si>
  <si>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</si>
  <si>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</si>
  <si>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</si>
  <si>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</si>
  <si>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</si>
  <si>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</si>
  <si>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</si>
  <si>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</si>
  <si>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</si>
  <si>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</si>
  <si>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</si>
  <si>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</si>
  <si>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</si>
  <si>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</si>
  <si>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</si>
  <si>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C45</t>
  </si>
  <si>
    <t>C46</t>
  </si>
  <si>
    <t>C47</t>
  </si>
  <si>
    <t>C51</t>
  </si>
  <si>
    <t>____________________________________  
Fábio Marques Ribeiro
CREA - 15276 D / MS</t>
  </si>
  <si>
    <t xml:space="preserve">BDI S/DES: </t>
  </si>
  <si>
    <t>C52</t>
  </si>
  <si>
    <t>C53</t>
  </si>
  <si>
    <t>CRONOGRAMA FÍSICO FINANCEIRO - SEM DESONERAÇÃO</t>
  </si>
  <si>
    <t>WC PCD FEM</t>
  </si>
  <si>
    <t>QUANTIDADE DE LADOS</t>
  </si>
  <si>
    <t>PORTAS - METÁLICAS</t>
  </si>
  <si>
    <t>PORTAS - MADEIRA</t>
  </si>
  <si>
    <t>REFERENCIA</t>
  </si>
  <si>
    <t xml:space="preserve">UNIDADE </t>
  </si>
  <si>
    <t xml:space="preserve">TOTAL:  </t>
  </si>
  <si>
    <t>CT01</t>
  </si>
  <si>
    <t>CT03</t>
  </si>
  <si>
    <t>EQUIPAMENTOS E ACESSÓRIOS</t>
  </si>
  <si>
    <t>INFRAESTRUTURA</t>
  </si>
  <si>
    <t>C54</t>
  </si>
  <si>
    <t>C55</t>
  </si>
  <si>
    <t>C56</t>
  </si>
  <si>
    <t>C57</t>
  </si>
  <si>
    <t>C58</t>
  </si>
  <si>
    <t>COD</t>
  </si>
  <si>
    <t>PEITORIL</t>
  </si>
  <si>
    <t>ÁREA DE REVESTIMENTO CERÃMICO</t>
  </si>
  <si>
    <t>WCS PDC</t>
  </si>
  <si>
    <t>PLATIBANDA</t>
  </si>
  <si>
    <t>RESERVATORIO 2000L</t>
  </si>
  <si>
    <t>4M3 CAÇMABA</t>
  </si>
  <si>
    <t>INTERRUPTOR BIPOLAR DR-25A - FORNECIMENTO E INSTALAÇÃO</t>
  </si>
  <si>
    <t>INTERRUPTOR BIPOLAR DR-40A - FORNECIMENTO E INSTALAÇÃO</t>
  </si>
  <si>
    <t>INSTALAÇÕES ELÉTRICAS</t>
  </si>
  <si>
    <t>ESTACAS</t>
  </si>
  <si>
    <t>BLOCO DE COROAMENTO</t>
  </si>
  <si>
    <t>VIGAS BALDRAME</t>
  </si>
  <si>
    <t>VERIFICAR PROJETO DE ESTRUTURA DE CONCRETO ARMADO</t>
  </si>
  <si>
    <t>ESCAVAÇÃO-CONCRETO</t>
  </si>
  <si>
    <t>PILARES TÉRREO</t>
  </si>
  <si>
    <t>CT02</t>
  </si>
  <si>
    <t>HIDRÁULICA</t>
  </si>
  <si>
    <t>SANITÁRIO</t>
  </si>
  <si>
    <t>DEMONSTRAÇÃO DE BDI 1 - SEM DESONERAÇÃO - Acórdão 2622/2013</t>
  </si>
  <si>
    <t>UM</t>
  </si>
  <si>
    <t>PREFEITURA MUNICIPAL DE IVINHEMA</t>
  </si>
  <si>
    <t>IVINHEMA - MS</t>
  </si>
  <si>
    <t>JULIANO FERRO BARROS DONATO</t>
  </si>
  <si>
    <t>CAIXA DE PASSAGEM P/ SPLIT 35X13X7CM DRENO INFERIOR DE PLAST</t>
  </si>
  <si>
    <t>PREFEITURA MUNICIPAL DE SÃO GABRIEL DO OESTE</t>
  </si>
  <si>
    <t>SÃO GABRIEL DO OESTE - MS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</si>
  <si>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</si>
  <si>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</si>
  <si>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</si>
  <si>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</si>
  <si>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</si>
  <si>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</si>
  <si>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</si>
  <si>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</si>
  <si>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</si>
  <si>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</si>
  <si>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</si>
  <si>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</si>
  <si>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</si>
  <si>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</si>
  <si>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</si>
  <si>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</si>
  <si>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</si>
  <si>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</si>
  <si>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</si>
  <si>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</si>
  <si>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</si>
  <si>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</si>
  <si>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</si>
  <si>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</si>
  <si>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</si>
  <si>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</si>
  <si>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</si>
  <si>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 xml:space="preserve">DESCRIÇÃO  </t>
  </si>
  <si>
    <t>área</t>
  </si>
  <si>
    <t>valor por m2</t>
  </si>
  <si>
    <t>ITENS DE MAIOR RELEVÂNCIA</t>
  </si>
  <si>
    <t>PREFEITURA MUNICIPAL DE MIRANDA</t>
  </si>
  <si>
    <t>MIRANDA - MS</t>
  </si>
  <si>
    <t>PREFEITURA MUNICIPAL DE SANTA RITA DO PARDO</t>
  </si>
  <si>
    <t>SANTA RITA DO PARDO - MS</t>
  </si>
  <si>
    <t>PREFEITURA MUNICIPAL DE SIDROLANDIA</t>
  </si>
  <si>
    <t>SIDROLANDIA - MS</t>
  </si>
  <si>
    <t>CANTEIRO DE OBRAS</t>
  </si>
  <si>
    <t>CPU01</t>
  </si>
  <si>
    <t>DEMOLIÇÕES</t>
  </si>
  <si>
    <t>3.1.1</t>
  </si>
  <si>
    <t>CONFORME PROJETO ESTRUTURAL</t>
  </si>
  <si>
    <t>CONSIDERADO CONFORME VOLUME DE CONCRETO EM PROJETO</t>
  </si>
  <si>
    <t>CONSIDERADO CONFORME ÁREA DE FORMA EM PROJETO</t>
  </si>
  <si>
    <t>CPU02</t>
  </si>
  <si>
    <t xml:space="preserve">MOBILIZAÇÃO E DESMOBILIZAÇÃO DE EQUIPAMENTO PARA PERFURAÇÃO DE SOLO DMT 250KM </t>
  </si>
  <si>
    <t>PILARES PLATIBANDA</t>
  </si>
  <si>
    <t>VIGAS PLATIBANDA</t>
  </si>
  <si>
    <t>6.1.1</t>
  </si>
  <si>
    <t>6.1.2</t>
  </si>
  <si>
    <t>6.1.3</t>
  </si>
  <si>
    <t>6.2.1</t>
  </si>
  <si>
    <t>CONFORME TABELA ACIMA</t>
  </si>
  <si>
    <t>CPU03</t>
  </si>
  <si>
    <t>C42</t>
  </si>
  <si>
    <t>C43</t>
  </si>
  <si>
    <t>C44</t>
  </si>
  <si>
    <t>C48</t>
  </si>
  <si>
    <t>C49</t>
  </si>
  <si>
    <t>C50</t>
  </si>
  <si>
    <t>1.1.1</t>
  </si>
  <si>
    <t>1.1.2</t>
  </si>
  <si>
    <t>1.1.3</t>
  </si>
  <si>
    <t>1.1.4</t>
  </si>
  <si>
    <t>1.1.5</t>
  </si>
  <si>
    <t>1.1.6</t>
  </si>
  <si>
    <t>1.1.7</t>
  </si>
  <si>
    <t>1.1.8</t>
  </si>
  <si>
    <t>1.1.9</t>
  </si>
  <si>
    <t>2.1.1</t>
  </si>
  <si>
    <t>2.1.2</t>
  </si>
  <si>
    <t>2.1.3</t>
  </si>
  <si>
    <t>2.1.4</t>
  </si>
  <si>
    <t>2.1.5</t>
  </si>
  <si>
    <t>2.1.6</t>
  </si>
  <si>
    <t>2.1.7</t>
  </si>
  <si>
    <t>4.1.1</t>
  </si>
  <si>
    <t>4.1.2</t>
  </si>
  <si>
    <t>5.1.4</t>
  </si>
  <si>
    <t>5.1.5</t>
  </si>
  <si>
    <t>5.1.6</t>
  </si>
  <si>
    <t>5.1.7</t>
  </si>
  <si>
    <t>5.1.8</t>
  </si>
  <si>
    <t>5.1.9</t>
  </si>
  <si>
    <t>5.3</t>
  </si>
  <si>
    <t>5.3.1</t>
  </si>
  <si>
    <t>5.3.2</t>
  </si>
  <si>
    <t>5.3.3</t>
  </si>
  <si>
    <t>5.4</t>
  </si>
  <si>
    <t>5.4.1</t>
  </si>
  <si>
    <t>5.4.2</t>
  </si>
  <si>
    <t>5.5</t>
  </si>
  <si>
    <t>5.5.1</t>
  </si>
  <si>
    <t>5.5.2</t>
  </si>
  <si>
    <t>5.6</t>
  </si>
  <si>
    <t>5.6.1</t>
  </si>
  <si>
    <t>5.6.2</t>
  </si>
  <si>
    <t>5.7</t>
  </si>
  <si>
    <t>5.7.1</t>
  </si>
  <si>
    <t>5.7.2</t>
  </si>
  <si>
    <t>5.7.3</t>
  </si>
  <si>
    <t>5.8</t>
  </si>
  <si>
    <t>5.8.1</t>
  </si>
  <si>
    <t>5.8.2</t>
  </si>
  <si>
    <t>5.8.3</t>
  </si>
  <si>
    <t>5.9</t>
  </si>
  <si>
    <t>5.9.1</t>
  </si>
  <si>
    <t>5.9.2</t>
  </si>
  <si>
    <t>5.9.3</t>
  </si>
  <si>
    <t>ESTRUTURA</t>
  </si>
  <si>
    <t>TELHAMENTO</t>
  </si>
  <si>
    <t>METAIS</t>
  </si>
  <si>
    <t>LOUÇAS</t>
  </si>
  <si>
    <t>____________________________________  
Fabio Marques Ribeiro 
CREA - 15.276 D / MS</t>
  </si>
  <si>
    <t>COMPRIMENTO UNT</t>
  </si>
  <si>
    <t>AMPLIAÇÃO DA UNIDADE DE ATENÇÃO ESPECIALIZADA EM SAÚDE "FERNANDO CONTE"</t>
  </si>
  <si>
    <t>RUA SANTA CATARINA ESQ. COM RUA SPÁRTACO ASTOLPHI MUNICÍPIO DE ELDORADO-MS</t>
  </si>
  <si>
    <t>(JANEIRO/2024)</t>
  </si>
  <si>
    <t>ENCARGOS SOCIAIS: C DES 79,35%(HORA) 42,45%(MÊS), S DES 106,76%(HORA) 64,39%(MÊS)</t>
  </si>
  <si>
    <t>JOÃO</t>
  </si>
  <si>
    <t>% S/ DESONERAÇÃO</t>
  </si>
  <si>
    <t>5.1.2.1</t>
  </si>
  <si>
    <t>5.1.2.2</t>
  </si>
  <si>
    <t>5.1.2.3</t>
  </si>
  <si>
    <t>5.1.2.4</t>
  </si>
  <si>
    <t>5.1.2.5</t>
  </si>
  <si>
    <t>5.1.2.6</t>
  </si>
  <si>
    <t>5.1.2.7</t>
  </si>
  <si>
    <t>5.1.2.8</t>
  </si>
  <si>
    <t>5.1.2.9</t>
  </si>
  <si>
    <t>5.1.2.10</t>
  </si>
  <si>
    <t>5.1.2.11</t>
  </si>
  <si>
    <t>5.1.2.12</t>
  </si>
  <si>
    <t>5.1.3.1</t>
  </si>
  <si>
    <t>5.1.3.2</t>
  </si>
  <si>
    <t>5.1.3.3</t>
  </si>
  <si>
    <t>5.1.3.4</t>
  </si>
  <si>
    <t>5.1.3.5</t>
  </si>
  <si>
    <t>5.1.3.6</t>
  </si>
  <si>
    <t>5.1.3.7</t>
  </si>
  <si>
    <t>5.1.3.8</t>
  </si>
  <si>
    <t>5.1.3.9</t>
  </si>
  <si>
    <t>5.1.3.10</t>
  </si>
  <si>
    <t>5.1.3.11</t>
  </si>
  <si>
    <t>5.1.3.12</t>
  </si>
  <si>
    <t>5.1.3.13</t>
  </si>
  <si>
    <t>5.1.4.1</t>
  </si>
  <si>
    <t>5.1.4.2</t>
  </si>
  <si>
    <t>5.1.4.3</t>
  </si>
  <si>
    <t>5.1.4.4</t>
  </si>
  <si>
    <t>5.1.4.5</t>
  </si>
  <si>
    <t>5.1.4.6</t>
  </si>
  <si>
    <t>5.1.5.1</t>
  </si>
  <si>
    <t>5.1.5.2</t>
  </si>
  <si>
    <t>5.1.5.3</t>
  </si>
  <si>
    <t>5.1.5.4</t>
  </si>
  <si>
    <t>5.1.5.5</t>
  </si>
  <si>
    <t>5.1.6.1</t>
  </si>
  <si>
    <t>5.1.6.2</t>
  </si>
  <si>
    <t>5.1.6.3</t>
  </si>
  <si>
    <t>5.1.6.4</t>
  </si>
  <si>
    <t>5.1.6.5</t>
  </si>
  <si>
    <t>5.1.7.1</t>
  </si>
  <si>
    <t>5.1.7.2</t>
  </si>
  <si>
    <t>5.1.7.3</t>
  </si>
  <si>
    <t>5.1.7.4</t>
  </si>
  <si>
    <t>5.1.7.5</t>
  </si>
  <si>
    <t>5.1.7.6</t>
  </si>
  <si>
    <t>5.1.7.7</t>
  </si>
  <si>
    <t>5.1.7.8</t>
  </si>
  <si>
    <t>5.1.8.1</t>
  </si>
  <si>
    <t>5.1.8.2</t>
  </si>
  <si>
    <t>5.1.8.3</t>
  </si>
  <si>
    <t>5.1.8.4</t>
  </si>
  <si>
    <t>5.1.8.5</t>
  </si>
  <si>
    <t>5.1.9.1</t>
  </si>
  <si>
    <t>5.1.9.2</t>
  </si>
  <si>
    <t>5.1.9.3</t>
  </si>
  <si>
    <t>5.1.9.4</t>
  </si>
  <si>
    <t>5.1.9.5</t>
  </si>
  <si>
    <t>5.1.9.6</t>
  </si>
  <si>
    <t>5.2.1.1</t>
  </si>
  <si>
    <t>5.2.1.2</t>
  </si>
  <si>
    <t>5.2.1.3</t>
  </si>
  <si>
    <t>5.2.2.1</t>
  </si>
  <si>
    <t>5.2.2.2</t>
  </si>
  <si>
    <t>5.2.2.3</t>
  </si>
  <si>
    <t>5.2.2.4</t>
  </si>
  <si>
    <t>5.2.2.5</t>
  </si>
  <si>
    <t>5.2.2.6</t>
  </si>
  <si>
    <t>5.3.1.1</t>
  </si>
  <si>
    <t>5.3.1.2</t>
  </si>
  <si>
    <t>5.3.2.1</t>
  </si>
  <si>
    <t>5.3.3.1</t>
  </si>
  <si>
    <t>5.3.3.2</t>
  </si>
  <si>
    <t>5.4.1.1</t>
  </si>
  <si>
    <t>5.4.1.2</t>
  </si>
  <si>
    <t>5.4.1.3</t>
  </si>
  <si>
    <t>5.4.1.4</t>
  </si>
  <si>
    <t>5.4.1.5</t>
  </si>
  <si>
    <t>5.4.2.1</t>
  </si>
  <si>
    <t>5.4.2.2</t>
  </si>
  <si>
    <t>5.5.1.1</t>
  </si>
  <si>
    <t>5.5.1.2</t>
  </si>
  <si>
    <t>5.5.2.1</t>
  </si>
  <si>
    <t>5.5.2.2</t>
  </si>
  <si>
    <t>5.5.2.3</t>
  </si>
  <si>
    <t>5.5.2.4</t>
  </si>
  <si>
    <t>5.6.1.1</t>
  </si>
  <si>
    <t>5.6.1.2</t>
  </si>
  <si>
    <t>5.6.2.1</t>
  </si>
  <si>
    <t>5.6.2.2</t>
  </si>
  <si>
    <t>5.6.2.3</t>
  </si>
  <si>
    <t>5.6.2.4</t>
  </si>
  <si>
    <t>5.7.1.1</t>
  </si>
  <si>
    <t>5.7.1.2</t>
  </si>
  <si>
    <t>5.7.1.3</t>
  </si>
  <si>
    <t>5.7.1.4</t>
  </si>
  <si>
    <t>5.7.1.5</t>
  </si>
  <si>
    <t>5.7.1.6</t>
  </si>
  <si>
    <t>5.7.1.7</t>
  </si>
  <si>
    <t>5.7.1.8</t>
  </si>
  <si>
    <t>5.7.1.9</t>
  </si>
  <si>
    <t>5.7.1.10</t>
  </si>
  <si>
    <t>5.7.1.11</t>
  </si>
  <si>
    <t>5.7.1.12</t>
  </si>
  <si>
    <t>5.7.1.13</t>
  </si>
  <si>
    <t>5.7.1.14</t>
  </si>
  <si>
    <t>5.7.1.15</t>
  </si>
  <si>
    <t>5.7.1.16</t>
  </si>
  <si>
    <t>5.7.1.17</t>
  </si>
  <si>
    <t>5.7.1.18</t>
  </si>
  <si>
    <t>5.7.1.19</t>
  </si>
  <si>
    <t>5.7.1.20</t>
  </si>
  <si>
    <t>5.7.1.21</t>
  </si>
  <si>
    <t>5.7.1.22</t>
  </si>
  <si>
    <t>5.7.1.23</t>
  </si>
  <si>
    <t>5.7.1.24</t>
  </si>
  <si>
    <t>5.7.2.1</t>
  </si>
  <si>
    <t>5.7.2.2</t>
  </si>
  <si>
    <t>5.7.2.3</t>
  </si>
  <si>
    <t>5.7.2.4</t>
  </si>
  <si>
    <t>5.7.2.5</t>
  </si>
  <si>
    <t>5.7.2.6</t>
  </si>
  <si>
    <t>5.7.2.7</t>
  </si>
  <si>
    <t>5.7.2.8</t>
  </si>
  <si>
    <t>5.7.2.9</t>
  </si>
  <si>
    <t>5.7.2.10</t>
  </si>
  <si>
    <t>5.7.2.11</t>
  </si>
  <si>
    <t>5.7.2.12</t>
  </si>
  <si>
    <t>5.7.2.13</t>
  </si>
  <si>
    <t>5.7.2.14</t>
  </si>
  <si>
    <t>5.7.2.15</t>
  </si>
  <si>
    <t>5.7.2.16</t>
  </si>
  <si>
    <t>5.7.2.17</t>
  </si>
  <si>
    <t>5.7.2.18</t>
  </si>
  <si>
    <t>5.7.2.19</t>
  </si>
  <si>
    <t>5.7.2.20</t>
  </si>
  <si>
    <t>5.7.2.21</t>
  </si>
  <si>
    <t>5.7.2.22</t>
  </si>
  <si>
    <t>5.7.2.23</t>
  </si>
  <si>
    <t>5.7.2.24</t>
  </si>
  <si>
    <t>5.7.2.25</t>
  </si>
  <si>
    <t>5.7.2.26</t>
  </si>
  <si>
    <t>5.7.2.27</t>
  </si>
  <si>
    <t>5.7.2.28</t>
  </si>
  <si>
    <t>5.7.2.29</t>
  </si>
  <si>
    <t>5.7.2.30</t>
  </si>
  <si>
    <t>5.7.2.31</t>
  </si>
  <si>
    <t>5.7.2.32</t>
  </si>
  <si>
    <t>5.7.2.33</t>
  </si>
  <si>
    <t>5.7.2.34</t>
  </si>
  <si>
    <t>5.7.2.35</t>
  </si>
  <si>
    <t>5.7.2.36</t>
  </si>
  <si>
    <t>5.7.2.37</t>
  </si>
  <si>
    <t>5.7.3.1</t>
  </si>
  <si>
    <t>5.7.3.2</t>
  </si>
  <si>
    <t>5.7.3.3</t>
  </si>
  <si>
    <t>5.7.3.4</t>
  </si>
  <si>
    <t>5.7.3.5</t>
  </si>
  <si>
    <t>5.7.3.6</t>
  </si>
  <si>
    <t>5.8.1.1</t>
  </si>
  <si>
    <t>5.8.1.2</t>
  </si>
  <si>
    <t>5.8.2.1</t>
  </si>
  <si>
    <t>5.8.3.1</t>
  </si>
  <si>
    <t>5.8.3.2</t>
  </si>
  <si>
    <t>5.9.1.1</t>
  </si>
  <si>
    <t>5.9.2.1</t>
  </si>
  <si>
    <t>5.9.2.2</t>
  </si>
  <si>
    <t>5.9.2.3</t>
  </si>
  <si>
    <t>5.9.2.4</t>
  </si>
  <si>
    <t>5.9.2.5</t>
  </si>
  <si>
    <t>5.9.2.6</t>
  </si>
  <si>
    <t>5.9.2.7</t>
  </si>
  <si>
    <t>5.9.2.8</t>
  </si>
  <si>
    <t>5.9.3.1</t>
  </si>
  <si>
    <t>5.10</t>
  </si>
  <si>
    <t>5.10.1</t>
  </si>
  <si>
    <t>5.10.1.1</t>
  </si>
  <si>
    <t>5.10.1.2</t>
  </si>
  <si>
    <t>5.10.1.3</t>
  </si>
  <si>
    <t>5.10.1.4</t>
  </si>
  <si>
    <t>5.10.1.5</t>
  </si>
  <si>
    <t>5.10.1.6</t>
  </si>
  <si>
    <t>5.10.1.7</t>
  </si>
  <si>
    <t>5.10.1.8</t>
  </si>
  <si>
    <t>5.10.1.9</t>
  </si>
  <si>
    <t>5.10.1.10</t>
  </si>
  <si>
    <t>5.10.1.11</t>
  </si>
  <si>
    <t>5.10.1.12</t>
  </si>
  <si>
    <t>5.10.1.13</t>
  </si>
  <si>
    <t>5.10.1.14</t>
  </si>
  <si>
    <t>5.10.1.15</t>
  </si>
  <si>
    <t>5.10.1.16</t>
  </si>
  <si>
    <t>5.10.1.17</t>
  </si>
  <si>
    <t>5.10.1.18</t>
  </si>
  <si>
    <t>5.10.1.19</t>
  </si>
  <si>
    <t>5.10.1.20</t>
  </si>
  <si>
    <t>5.10.1.21</t>
  </si>
  <si>
    <t>5.10.1.22</t>
  </si>
  <si>
    <t>5.10.1.23</t>
  </si>
  <si>
    <t>5.10.1.24</t>
  </si>
  <si>
    <t>5.10.1.25</t>
  </si>
  <si>
    <t>5.10.1.26</t>
  </si>
  <si>
    <t>5.10.1.27</t>
  </si>
  <si>
    <t>5.10.1.28</t>
  </si>
  <si>
    <t>5.10.1.29</t>
  </si>
  <si>
    <t>5.10.1.30</t>
  </si>
  <si>
    <t>5.10.1.31</t>
  </si>
  <si>
    <t>5.10.1.32</t>
  </si>
  <si>
    <t>5.10.1.33</t>
  </si>
  <si>
    <t>5.10.1.34</t>
  </si>
  <si>
    <t>5.10.1.35</t>
  </si>
  <si>
    <t>5.10.1.36</t>
  </si>
  <si>
    <t>5.10.1.37</t>
  </si>
  <si>
    <t>5.10.1.38</t>
  </si>
  <si>
    <t>5.10.1.39</t>
  </si>
  <si>
    <t>5.10.1.40</t>
  </si>
  <si>
    <t>5.10.1.41</t>
  </si>
  <si>
    <t>5.10.1.42</t>
  </si>
  <si>
    <t>5.10.1.43</t>
  </si>
  <si>
    <t>5.10.1.44</t>
  </si>
  <si>
    <t>5.10.1.46</t>
  </si>
  <si>
    <t>5.10.1.47</t>
  </si>
  <si>
    <t>5.10.1.48</t>
  </si>
  <si>
    <t>5.11</t>
  </si>
  <si>
    <t>5.11.1</t>
  </si>
  <si>
    <t>5.11.1.1</t>
  </si>
  <si>
    <t>5.11.1.2</t>
  </si>
  <si>
    <t>5.11.1.3</t>
  </si>
  <si>
    <t>5.12</t>
  </si>
  <si>
    <t>5.12.1</t>
  </si>
  <si>
    <t>5.12.1.1</t>
  </si>
  <si>
    <t>5.12.2</t>
  </si>
  <si>
    <t>5.12.2.1</t>
  </si>
  <si>
    <t>5.12.2.2</t>
  </si>
  <si>
    <t>5.12.2.3</t>
  </si>
  <si>
    <t>5.12.2.4</t>
  </si>
  <si>
    <t>5.12.3</t>
  </si>
  <si>
    <t>5.12.3.1</t>
  </si>
  <si>
    <t>5.13</t>
  </si>
  <si>
    <t>5.13.1</t>
  </si>
  <si>
    <t>5.13.1.1</t>
  </si>
  <si>
    <t>5.14</t>
  </si>
  <si>
    <t>5.14.1</t>
  </si>
  <si>
    <t>5.14.1.1</t>
  </si>
  <si>
    <t>5.14.1.2</t>
  </si>
  <si>
    <t>5.14.2</t>
  </si>
  <si>
    <t>5.14.2.1</t>
  </si>
  <si>
    <t>5.14.2.2</t>
  </si>
  <si>
    <t>5.14.2.3</t>
  </si>
  <si>
    <t>5.14.3</t>
  </si>
  <si>
    <t>5.14.3.1</t>
  </si>
  <si>
    <t>5.14.3.2</t>
  </si>
  <si>
    <t>5.14.3.3</t>
  </si>
  <si>
    <t>5.14.4</t>
  </si>
  <si>
    <t>5.14.4.1</t>
  </si>
  <si>
    <t>5.14.4.2</t>
  </si>
  <si>
    <t>5.14.4.3</t>
  </si>
  <si>
    <t>5.15</t>
  </si>
  <si>
    <t>5.15.1</t>
  </si>
  <si>
    <t>5.15.1.1</t>
  </si>
  <si>
    <t>5.15.1.2</t>
  </si>
  <si>
    <t>5.16</t>
  </si>
  <si>
    <t>5.16.1</t>
  </si>
  <si>
    <t>5.16.1.1</t>
  </si>
  <si>
    <t>5.16.1.2</t>
  </si>
  <si>
    <t>5.16.1.3</t>
  </si>
  <si>
    <t>5.16.1.4</t>
  </si>
  <si>
    <t>5.16.1.5</t>
  </si>
  <si>
    <t>5.16.1.6</t>
  </si>
  <si>
    <t>5.16.1.7</t>
  </si>
  <si>
    <t>5.16.1.8</t>
  </si>
  <si>
    <t>5.16.1.9</t>
  </si>
  <si>
    <t>5.16.1.10</t>
  </si>
  <si>
    <t>5.16.1.11</t>
  </si>
  <si>
    <t>5.16.1.12</t>
  </si>
  <si>
    <t>5.16.1.13</t>
  </si>
  <si>
    <t>5.16.1.14</t>
  </si>
  <si>
    <t>5.17</t>
  </si>
  <si>
    <t>5.17.1</t>
  </si>
  <si>
    <t>5.17.1.1</t>
  </si>
  <si>
    <t>5.17.2</t>
  </si>
  <si>
    <t>5.17.2.1</t>
  </si>
  <si>
    <t>5.17.2.2</t>
  </si>
  <si>
    <t>5.17.3</t>
  </si>
  <si>
    <t>5.17.3.1</t>
  </si>
  <si>
    <t>5.17.3.2</t>
  </si>
  <si>
    <t>5.17.3.3</t>
  </si>
  <si>
    <t>5.18</t>
  </si>
  <si>
    <t>5.18.1</t>
  </si>
  <si>
    <t>5.18.1.1</t>
  </si>
  <si>
    <t>5.18.1.2</t>
  </si>
  <si>
    <t>5.18.1.3</t>
  </si>
  <si>
    <t>5.18.1.4</t>
  </si>
  <si>
    <t>5.18.1.5</t>
  </si>
  <si>
    <t>5.19</t>
  </si>
  <si>
    <t>5.19.1</t>
  </si>
  <si>
    <t>5.19.1.1</t>
  </si>
  <si>
    <t>5.19.1.2</t>
  </si>
  <si>
    <t>EXECUÇÃO DE DEPÓSITO EM CANTEIRO DE OBRA EM CHAPA DE MADEIRA COMPENSADA, NÃO INCLUSO MOBILIÁRIO</t>
  </si>
  <si>
    <t>5.1.1.1</t>
  </si>
  <si>
    <t>5.1.1.2</t>
  </si>
  <si>
    <t>5.1.1.3</t>
  </si>
  <si>
    <t>RESERVATORIO</t>
  </si>
  <si>
    <t>PAREDES TÉRREO</t>
  </si>
  <si>
    <t>LEGENDA DE PORTAS</t>
  </si>
  <si>
    <t>REF.</t>
  </si>
  <si>
    <t>QTDE.</t>
  </si>
  <si>
    <t>PORTA, ABRIR, VENEZIANA, 1 FOLHA, CAIXA D´AGUA</t>
  </si>
  <si>
    <t>PORTA, ABRIR, MADEIRA, 1 FOLHA</t>
  </si>
  <si>
    <t>PORTA, ABRIR, MADEIRA, 1 FOLHA, PCD</t>
  </si>
  <si>
    <t>PORTA, ABRIR, VIDRO, 2 FOLHAS</t>
  </si>
  <si>
    <t>PORTA, CORRER, VIDRO, 4 FOLHAS</t>
  </si>
  <si>
    <t>LEGENDA DE JANELAS</t>
  </si>
  <si>
    <t>JANELA, CORRER, 4 FOLHAS</t>
  </si>
  <si>
    <t>G2</t>
  </si>
  <si>
    <t>GRADIL</t>
  </si>
  <si>
    <t>G1</t>
  </si>
  <si>
    <t>ORC - PAREDE</t>
  </si>
  <si>
    <t>Descrição</t>
  </si>
  <si>
    <t>Comprimento</t>
  </si>
  <si>
    <t>Área</t>
  </si>
  <si>
    <t>ALVENARIA PARA CAIXA D'ÁGUA</t>
  </si>
  <si>
    <t>ELEMENTO ACM FACHADA</t>
  </si>
  <si>
    <t>PAREDE RAMPA</t>
  </si>
  <si>
    <t>PAREDE TÉRREO</t>
  </si>
  <si>
    <t>META 1 - FRENTE</t>
  </si>
  <si>
    <t>5.1.5.6</t>
  </si>
  <si>
    <t>5.1.6.6</t>
  </si>
  <si>
    <t xml:space="preserve">FOI CONSIDERADA A DISTÂNCIA DE ELDORADO A CAMPO GRANDE MS </t>
  </si>
  <si>
    <t>ESCADA</t>
  </si>
  <si>
    <t>5.1.10</t>
  </si>
  <si>
    <t>5.1.10.1</t>
  </si>
  <si>
    <t>5.1.10.2</t>
  </si>
  <si>
    <t>5.1.10.3</t>
  </si>
  <si>
    <t>5.1.10.4</t>
  </si>
  <si>
    <t>5.1.10.5</t>
  </si>
  <si>
    <t>5.1.10.6</t>
  </si>
  <si>
    <t xml:space="preserve">TELHAMENTO COM TELHA METÁLICA TERMOACÚSTICA E = 30 MM, COM ATÉ 2 ÁGUAS, INCLUSO IÇAMENTO </t>
  </si>
  <si>
    <t>TELHA TRAPEZOIDAL CONFORT TERMICA SEMI-SANDUICHE COR DE GALVALUME NATURAL NUCLEO EM PIR 20mm 7,0M</t>
  </si>
  <si>
    <t>EXTERNO</t>
  </si>
  <si>
    <t>ORC - AZ GERAL</t>
  </si>
  <si>
    <t>Perímetro</t>
  </si>
  <si>
    <t>WC PCD FEM.</t>
  </si>
  <si>
    <t>WC PCD MASC.</t>
  </si>
  <si>
    <t>JANELA MAXIM AR</t>
  </si>
  <si>
    <t>BRISE METALICO DE ALUMINIO CURVO/MOVEL,ASA AVIAO LUXALON 335</t>
  </si>
  <si>
    <t xml:space="preserve">	ESTRUTURA METALICA GALVANIZADA P/FIXACAO DE ACM OU BRISE</t>
  </si>
  <si>
    <t>CPU04</t>
  </si>
  <si>
    <t>5.5.1.3</t>
  </si>
  <si>
    <t>PORTA DE ABRIR COM MOLA HIDRÁULICA, EM VIDRO TEMPERADO,  ESPESSURA 10MM, 2 FOLHAS, INCLUSIVE ACESSÓRIOS. AF_01/2021 - FORNECIMENTO E INSTALAÇÃO</t>
  </si>
  <si>
    <t>CPU05</t>
  </si>
  <si>
    <t>CPU06</t>
  </si>
  <si>
    <t>PORTA DE CORRER, EM VIDRO TEMPERADO, ESPESSURA 10MM, 4 FOLHAS, INCLUSIVE ACESSÓRIOS. AF_01/2021 - FORNECIMENTO E INSTALAÇÃO</t>
  </si>
  <si>
    <t>TABELA DE AMBIENTE</t>
  </si>
  <si>
    <t>Acabamento do piso</t>
  </si>
  <si>
    <t>Acabamento da parede</t>
  </si>
  <si>
    <t>Acabamento do forro</t>
  </si>
  <si>
    <t>PERIMETRO</t>
  </si>
  <si>
    <t>CIRCULAÇÃO</t>
  </si>
  <si>
    <t>CONSLTÓRIO 2</t>
  </si>
  <si>
    <t>CONSULTÓRIO 1</t>
  </si>
  <si>
    <t>CONSULTÓRIO 3</t>
  </si>
  <si>
    <t>CONSULTÓRIO 4</t>
  </si>
  <si>
    <t>CONSULTÓRIO 5</t>
  </si>
  <si>
    <t>CONSULTÓRIO 6</t>
  </si>
  <si>
    <t>CONSULTÓRIO 7</t>
  </si>
  <si>
    <t>CONSULTÓRIO 8</t>
  </si>
  <si>
    <t>CONSULTÓRIO 9</t>
  </si>
  <si>
    <t>CONSULTÓRIO 10</t>
  </si>
  <si>
    <t>CONSULTÓRIO 11</t>
  </si>
  <si>
    <t>CONSULTÓRIO DIFERENCIADO</t>
  </si>
  <si>
    <t>TRIAGEM</t>
  </si>
  <si>
    <t>REDUÇÃO EXCÊNTRICA, PVC, JUNTA ELÁSTICA, 100X50, PARA COLETOR PREDIAL DE ESGOTO</t>
  </si>
  <si>
    <t>CPU07</t>
  </si>
  <si>
    <t xml:space="preserve">INSTALAÇÕES HIDRÁULICAS/SANITÁRIAS/ÁGUAS PLUVIAIS E DRENO </t>
  </si>
  <si>
    <t>5.7.3.7</t>
  </si>
  <si>
    <t>5.7.3.8</t>
  </si>
  <si>
    <t>5.7.3.9</t>
  </si>
  <si>
    <t>5.7.3.10</t>
  </si>
  <si>
    <t>5.7.3.11</t>
  </si>
  <si>
    <t>5.7.3.12</t>
  </si>
  <si>
    <t>5.7.3.13</t>
  </si>
  <si>
    <t>5.7.3.14</t>
  </si>
  <si>
    <t>5.7.3.15</t>
  </si>
  <si>
    <t>5.7.3.16</t>
  </si>
  <si>
    <t>5.7.3.17</t>
  </si>
  <si>
    <t>5.7.3.18</t>
  </si>
  <si>
    <t>TANQUE</t>
  </si>
  <si>
    <t>LAVATÓRIO LOUÇA BRANCA SUSPENSO, 29,5 X 39CM OU EQUIVALENTE, PADRÃO POPULAR, INCLUSO SIFÃO FLEXÍVEL EM PVC, VÁLVULA E ENGATE FLEXÍVEL 30CM EM PLÁSTICO, PADRÃO POPULAR - FORNECIMENTO E INSTALAÇÃO. AF_01/2020</t>
  </si>
  <si>
    <t>CPU08</t>
  </si>
  <si>
    <t>LAVATÓRIO NAS SALAS</t>
  </si>
  <si>
    <t>5.9.3.2</t>
  </si>
  <si>
    <t>5.9.3.3</t>
  </si>
  <si>
    <t>5.9.3.4</t>
  </si>
  <si>
    <t>5.9.1.2</t>
  </si>
  <si>
    <t>5.2.1.4</t>
  </si>
  <si>
    <t>RAMPA</t>
  </si>
  <si>
    <t>5.13.1.2</t>
  </si>
  <si>
    <t>5.13.1.3</t>
  </si>
  <si>
    <t>5.13.1.4</t>
  </si>
  <si>
    <t>5.13.1.5</t>
  </si>
  <si>
    <t>5.13.1.6</t>
  </si>
  <si>
    <t>5.13.1.7</t>
  </si>
  <si>
    <t>5.13.1.8</t>
  </si>
  <si>
    <t>5.13.1.9</t>
  </si>
  <si>
    <t>CPU09</t>
  </si>
  <si>
    <t>PINTURA LÁTEX ACRÍLICA PREMIUM LAVÁVEL, APLICAÇÃO MANUAL EM PAREDES, DUAS DEMÃOS. AF_04/2023</t>
  </si>
  <si>
    <t>FOI CONSIDERADO A MESMA QUANTIDADE DO EMBOÇO PARA PAREDES INTERNAS SEM REVESTIMENTO</t>
  </si>
  <si>
    <t>FOI CONSIDERADA A MESMA QUANTIDADE DE EMBOÇO PARA FACHADA</t>
  </si>
  <si>
    <t>LOCAIS</t>
  </si>
  <si>
    <t>13 LAVATÓRIOS (COMP=0,7M)</t>
  </si>
  <si>
    <t>4 WCS PDS (COMP=0,7M)</t>
  </si>
  <si>
    <t>RIGNA ELEVADORES</t>
  </si>
  <si>
    <t>33.145.725/0001-38</t>
  </si>
  <si>
    <t>(67) 3382-9140</t>
  </si>
  <si>
    <t>TALITA</t>
  </si>
  <si>
    <t xml:space="preserve">THF ELEVADORES </t>
  </si>
  <si>
    <t>27.437.415/0001-83</t>
  </si>
  <si>
    <t>(67) 3025-1829</t>
  </si>
  <si>
    <t>FERNANDO</t>
  </si>
  <si>
    <t>CPU10</t>
  </si>
  <si>
    <t>DISJUNTOR TRIPOLAR TIPO DIN, CORRENTE NOMINAL DE 63A - FORNECIMENTO E INSTALAÇÃO.</t>
  </si>
  <si>
    <t>CPU11</t>
  </si>
  <si>
    <t>CPU12</t>
  </si>
  <si>
    <t>5.11.1.4</t>
  </si>
  <si>
    <t>5.11.1.5</t>
  </si>
  <si>
    <t>5.11.1.6</t>
  </si>
  <si>
    <t>5.11.1.7</t>
  </si>
  <si>
    <t>5.11.1.8</t>
  </si>
  <si>
    <t>5.11.1.9</t>
  </si>
  <si>
    <t>5.11.1.10</t>
  </si>
  <si>
    <t>5.11.1.11</t>
  </si>
  <si>
    <t>5.11.1.12</t>
  </si>
  <si>
    <t>5.11.1.13</t>
  </si>
  <si>
    <t>5.11.1.14</t>
  </si>
  <si>
    <t>5.11.1.15</t>
  </si>
  <si>
    <t>SWITCH WIRED TP - LINK GIGABIT 24 PORTAS TL - SG1024D.</t>
  </si>
  <si>
    <t>GUIA DE CABOS PADRAO 19""</t>
  </si>
  <si>
    <t>MINI RACK 6UX450MM</t>
  </si>
  <si>
    <t>CPU13</t>
  </si>
  <si>
    <t>ESTRUTURA METÁLICA PARA SUSTENTAÇÃO DE CONDENSADORAS DE 9000 BTU  - FORNECIMENTO E INSTALAÇÃO</t>
  </si>
  <si>
    <t>FIOS</t>
  </si>
  <si>
    <t>GÁS</t>
  </si>
  <si>
    <t>5.12.1.2</t>
  </si>
  <si>
    <t>5.12.1.3</t>
  </si>
  <si>
    <t>5.12.1.4</t>
  </si>
  <si>
    <t>5.12.1.5</t>
  </si>
  <si>
    <t>META 1 - AMPLIAÇÃO FRENTE</t>
  </si>
  <si>
    <t>6.1.1.1</t>
  </si>
  <si>
    <t>6.1.1.2</t>
  </si>
  <si>
    <t>6.1.2.1</t>
  </si>
  <si>
    <t>6.1.2.2</t>
  </si>
  <si>
    <t>6.1.2.3</t>
  </si>
  <si>
    <t>6.1.2.4</t>
  </si>
  <si>
    <t>6.1.2.5</t>
  </si>
  <si>
    <t>6.1.2.6</t>
  </si>
  <si>
    <t>6.1.2.7</t>
  </si>
  <si>
    <t>6.1.2.8</t>
  </si>
  <si>
    <t>6.1.2.9</t>
  </si>
  <si>
    <t>6.1.2.10</t>
  </si>
  <si>
    <t>6.1.2.11</t>
  </si>
  <si>
    <t>6.1.3.1</t>
  </si>
  <si>
    <t>6.1.3.2</t>
  </si>
  <si>
    <t>6.1.3.3</t>
  </si>
  <si>
    <t>6.1.3.4</t>
  </si>
  <si>
    <t>6.1.3.5</t>
  </si>
  <si>
    <t>6.1.3.6</t>
  </si>
  <si>
    <t>6.1.3.7</t>
  </si>
  <si>
    <t>6.1.3.8</t>
  </si>
  <si>
    <t>6.1.3.9</t>
  </si>
  <si>
    <t>6.1.3.10</t>
  </si>
  <si>
    <t>6.1.3.11</t>
  </si>
  <si>
    <t>6.1.3.12</t>
  </si>
  <si>
    <t>6.1.3.13</t>
  </si>
  <si>
    <t>6.1.4</t>
  </si>
  <si>
    <t>6.1.4.1</t>
  </si>
  <si>
    <t>6.1.4.2</t>
  </si>
  <si>
    <t>6.1.4.3</t>
  </si>
  <si>
    <t>6.1.4.4</t>
  </si>
  <si>
    <t>6.1.4.5</t>
  </si>
  <si>
    <t>6.1.4.6</t>
  </si>
  <si>
    <t>6.1.5</t>
  </si>
  <si>
    <t>6.1.5.1</t>
  </si>
  <si>
    <t>6.1.5.2</t>
  </si>
  <si>
    <t>6.1.5.3</t>
  </si>
  <si>
    <t>6.1.5.4</t>
  </si>
  <si>
    <t>6.1.5.5</t>
  </si>
  <si>
    <t>6.1.5.6</t>
  </si>
  <si>
    <t>6.1.6</t>
  </si>
  <si>
    <t>6.1.7</t>
  </si>
  <si>
    <t>6.1.7.1</t>
  </si>
  <si>
    <t>6.1.7.2</t>
  </si>
  <si>
    <t>6.1.7.3</t>
  </si>
  <si>
    <t>6.1.7.4</t>
  </si>
  <si>
    <t>6.1.7.5</t>
  </si>
  <si>
    <t>6.1.7.6</t>
  </si>
  <si>
    <t>6.1.7.7</t>
  </si>
  <si>
    <t>6.1.7.8</t>
  </si>
  <si>
    <t>6.1.8</t>
  </si>
  <si>
    <t>6.1.8.1</t>
  </si>
  <si>
    <t>6.1.8.2</t>
  </si>
  <si>
    <t>6.1.8.3</t>
  </si>
  <si>
    <t>6.1.8.4</t>
  </si>
  <si>
    <t>6.1.8.5</t>
  </si>
  <si>
    <t>6.1.9</t>
  </si>
  <si>
    <t>6.1.9.1</t>
  </si>
  <si>
    <t>6.1.9.2</t>
  </si>
  <si>
    <t>6.1.9.3</t>
  </si>
  <si>
    <t>6.1.10</t>
  </si>
  <si>
    <t>6.1.10.1</t>
  </si>
  <si>
    <t>6.1.10.2</t>
  </si>
  <si>
    <t>6.1.10.3</t>
  </si>
  <si>
    <t>6.1.10.4</t>
  </si>
  <si>
    <t>6.1.10.5</t>
  </si>
  <si>
    <t>6.1.10.6</t>
  </si>
  <si>
    <t>CPU14</t>
  </si>
  <si>
    <t>PAINEL ALUMINIO COMPOSTO (ACM) E=3mm - FORNECIMENTO E INSTALAÇÃO</t>
  </si>
  <si>
    <t>PAINEL ALUM.COMP.(ACM)E=3MM 2CHPS PINT. NUCLEO POLIETILENO</t>
  </si>
  <si>
    <t>ELEMENTO TRAPEZOIDAL</t>
  </si>
  <si>
    <t xml:space="preserve">ELEMENTO DE LAJE </t>
  </si>
  <si>
    <t>LETREIRO</t>
  </si>
  <si>
    <t>5.12.4</t>
  </si>
  <si>
    <t>5.12.4.1</t>
  </si>
  <si>
    <t>HIDRANTE</t>
  </si>
  <si>
    <t>5.12.4.2</t>
  </si>
  <si>
    <t>5.12.4.3</t>
  </si>
  <si>
    <t>5.12.4.4</t>
  </si>
  <si>
    <t>5.12.4.5</t>
  </si>
  <si>
    <t>5.12.4.6</t>
  </si>
  <si>
    <t>5.12.4.7</t>
  </si>
  <si>
    <t>5.12.5</t>
  </si>
  <si>
    <t>5.12.5.1</t>
  </si>
  <si>
    <t>EQUIPAMENTOS</t>
  </si>
  <si>
    <t>5.12.5.2</t>
  </si>
  <si>
    <t>5.12.5.3</t>
  </si>
  <si>
    <t>5.12.5.4</t>
  </si>
  <si>
    <t>5.12.5.5</t>
  </si>
  <si>
    <t>5.12.5.6</t>
  </si>
  <si>
    <t>5.12.5.7</t>
  </si>
  <si>
    <t>5.12.5.8</t>
  </si>
  <si>
    <t>5.12.5.9</t>
  </si>
  <si>
    <t>CAIXA ALVENARIA P/HIDRANTE PASSEIO 60x70cm C/TAMPAO F.F.</t>
  </si>
  <si>
    <t>META 2 - AMPLIAÇÃO FUNDO</t>
  </si>
  <si>
    <t>6.1.6.1</t>
  </si>
  <si>
    <t>6.1.6.2</t>
  </si>
  <si>
    <t>6.1.6.3</t>
  </si>
  <si>
    <t>6.1.6.4</t>
  </si>
  <si>
    <t>6.1.6.5</t>
  </si>
  <si>
    <t>6.2.1.1</t>
  </si>
  <si>
    <t>6.2.1.2</t>
  </si>
  <si>
    <t>6.2.1.3</t>
  </si>
  <si>
    <t>6.2.1.4</t>
  </si>
  <si>
    <t>6.2.2</t>
  </si>
  <si>
    <t>6.2.2.1</t>
  </si>
  <si>
    <t>6.2.2.2</t>
  </si>
  <si>
    <t>6.2.2.3</t>
  </si>
  <si>
    <t>6.2.2.4</t>
  </si>
  <si>
    <t>6.2.2.5</t>
  </si>
  <si>
    <t>6.2.2.6</t>
  </si>
  <si>
    <t>6.3</t>
  </si>
  <si>
    <t>6.3.1</t>
  </si>
  <si>
    <t>6.3.1.1</t>
  </si>
  <si>
    <t>6.3.1.2</t>
  </si>
  <si>
    <t>6.3.2</t>
  </si>
  <si>
    <t>6.3.2.1</t>
  </si>
  <si>
    <t>6.3.3</t>
  </si>
  <si>
    <t>6.3.3.1</t>
  </si>
  <si>
    <t>6.3.3.2</t>
  </si>
  <si>
    <t>6.4</t>
  </si>
  <si>
    <t>6.4.1</t>
  </si>
  <si>
    <t>6.4.1.1</t>
  </si>
  <si>
    <t>6.4.1.2</t>
  </si>
  <si>
    <t>6.4.1.3</t>
  </si>
  <si>
    <t>6.4.1.5</t>
  </si>
  <si>
    <t>6.4.2</t>
  </si>
  <si>
    <t>6.4.2.1</t>
  </si>
  <si>
    <t>6.4.2.2</t>
  </si>
  <si>
    <t>6.5</t>
  </si>
  <si>
    <t>6.5.1</t>
  </si>
  <si>
    <t>6.5.1.1</t>
  </si>
  <si>
    <t>6.5.1.2</t>
  </si>
  <si>
    <t>6.5.1.3</t>
  </si>
  <si>
    <t>6.5.2</t>
  </si>
  <si>
    <t>6.5.2.1</t>
  </si>
  <si>
    <t>6.5.2.2</t>
  </si>
  <si>
    <t>6.5.2.3</t>
  </si>
  <si>
    <t>6.6</t>
  </si>
  <si>
    <t>6.6.1</t>
  </si>
  <si>
    <t>6.6.1.1</t>
  </si>
  <si>
    <t>6.6.1.2</t>
  </si>
  <si>
    <t>6.6.2</t>
  </si>
  <si>
    <t>6.6.2.1</t>
  </si>
  <si>
    <t>6.6.2.2</t>
  </si>
  <si>
    <t>6.6.2.3</t>
  </si>
  <si>
    <t>6.6.2.4</t>
  </si>
  <si>
    <t>6.7</t>
  </si>
  <si>
    <t>6.7.1</t>
  </si>
  <si>
    <t>6.7.1.1</t>
  </si>
  <si>
    <t>6.7.1.2</t>
  </si>
  <si>
    <t>6.7.1.3</t>
  </si>
  <si>
    <t>6.7.1.4</t>
  </si>
  <si>
    <t>6.7.1.5</t>
  </si>
  <si>
    <t>6.7.1.6</t>
  </si>
  <si>
    <t>6.7.1.7</t>
  </si>
  <si>
    <t>6.7.1.8</t>
  </si>
  <si>
    <t>6.7.1.9</t>
  </si>
  <si>
    <t>6.7.1.10</t>
  </si>
  <si>
    <t>6.7.1.11</t>
  </si>
  <si>
    <t>6.7.1.12</t>
  </si>
  <si>
    <t>6.7.1.13</t>
  </si>
  <si>
    <t>6.7.1.14</t>
  </si>
  <si>
    <t>6.7.1.15</t>
  </si>
  <si>
    <t>6.7.1.16</t>
  </si>
  <si>
    <t>6.7.1.17</t>
  </si>
  <si>
    <t>6.7.1.18</t>
  </si>
  <si>
    <t>6.7.1.19</t>
  </si>
  <si>
    <t>6.7.1.20</t>
  </si>
  <si>
    <t>6.7.1.21</t>
  </si>
  <si>
    <t>6.7.1.22</t>
  </si>
  <si>
    <t>6.7.1.23</t>
  </si>
  <si>
    <t>6.7.1.24</t>
  </si>
  <si>
    <t>6.7.2</t>
  </si>
  <si>
    <t>6.7.2.1</t>
  </si>
  <si>
    <t>6.7.2.2</t>
  </si>
  <si>
    <t>6.7.2.3</t>
  </si>
  <si>
    <t>6.7.2.4</t>
  </si>
  <si>
    <t>6.7.2.5</t>
  </si>
  <si>
    <t>6.7.2.6</t>
  </si>
  <si>
    <t>6.7.2.7</t>
  </si>
  <si>
    <t>6.7.2.8</t>
  </si>
  <si>
    <t>6.7.2.9</t>
  </si>
  <si>
    <t>6.7.2.10</t>
  </si>
  <si>
    <t>6.7.2.11</t>
  </si>
  <si>
    <t>6.7.2.12</t>
  </si>
  <si>
    <t>6.7.2.13</t>
  </si>
  <si>
    <t>6.7.2.14</t>
  </si>
  <si>
    <t>6.7.2.15</t>
  </si>
  <si>
    <t>6.7.2.16</t>
  </si>
  <si>
    <t>6.7.2.17</t>
  </si>
  <si>
    <t>6.7.2.18</t>
  </si>
  <si>
    <t>6.7.2.19</t>
  </si>
  <si>
    <t>6.7.2.20</t>
  </si>
  <si>
    <t>6.7.2.21</t>
  </si>
  <si>
    <t>6.7.2.22</t>
  </si>
  <si>
    <t>6.7.2.23</t>
  </si>
  <si>
    <t>6.7.2.24</t>
  </si>
  <si>
    <t>6.7.2.25</t>
  </si>
  <si>
    <t>6.7.2.26</t>
  </si>
  <si>
    <t>6.7.2.27</t>
  </si>
  <si>
    <t>6.7.2.28</t>
  </si>
  <si>
    <t>6.7.2.29</t>
  </si>
  <si>
    <t>6.7.2.30</t>
  </si>
  <si>
    <t>6.7.2.31</t>
  </si>
  <si>
    <t>6.7.2.32</t>
  </si>
  <si>
    <t>6.7.2.33</t>
  </si>
  <si>
    <t>6.7.2.34</t>
  </si>
  <si>
    <t>6.7.2.35</t>
  </si>
  <si>
    <t>6.7.2.36</t>
  </si>
  <si>
    <t>6.7.2.37</t>
  </si>
  <si>
    <t>6.7.3</t>
  </si>
  <si>
    <t>6.7.3.2</t>
  </si>
  <si>
    <t>6.7.3.3</t>
  </si>
  <si>
    <t>6.7.3.4</t>
  </si>
  <si>
    <t>6.7.3.6</t>
  </si>
  <si>
    <t>6.7.3.7</t>
  </si>
  <si>
    <t>6.7.3.8</t>
  </si>
  <si>
    <t>6.7.3.9</t>
  </si>
  <si>
    <t>6.7.3.10</t>
  </si>
  <si>
    <t>6.7.3.11</t>
  </si>
  <si>
    <t>6.7.3.12</t>
  </si>
  <si>
    <t>6.7.3.13</t>
  </si>
  <si>
    <t>6.7.3.14</t>
  </si>
  <si>
    <t>6.7.3.15</t>
  </si>
  <si>
    <t>6.7.3.16</t>
  </si>
  <si>
    <t>6.7.3.17</t>
  </si>
  <si>
    <t>6.7.3.18</t>
  </si>
  <si>
    <t>6.8</t>
  </si>
  <si>
    <t>6.8.1</t>
  </si>
  <si>
    <t>6.8.1.1</t>
  </si>
  <si>
    <t>6.8.1.2</t>
  </si>
  <si>
    <t>6.8.2</t>
  </si>
  <si>
    <t>6.8.2.1</t>
  </si>
  <si>
    <t>6.8.3</t>
  </si>
  <si>
    <t>6.8.3.1</t>
  </si>
  <si>
    <t>6.8.3.2</t>
  </si>
  <si>
    <t>6.9</t>
  </si>
  <si>
    <t>6.9.1</t>
  </si>
  <si>
    <t>6.9.1.1</t>
  </si>
  <si>
    <t>6.9.1.2</t>
  </si>
  <si>
    <t>6.9.2</t>
  </si>
  <si>
    <t>6.9.2.1</t>
  </si>
  <si>
    <t>6.9.2.2</t>
  </si>
  <si>
    <t>6.9.2.3</t>
  </si>
  <si>
    <t>6.9.2.4</t>
  </si>
  <si>
    <t>6.9.2.5</t>
  </si>
  <si>
    <t>6.9.2.6</t>
  </si>
  <si>
    <t>6.9.2.7</t>
  </si>
  <si>
    <t>6.9.2.8</t>
  </si>
  <si>
    <t>6.9.3</t>
  </si>
  <si>
    <t>6.9.3.1</t>
  </si>
  <si>
    <t>6.9.3.2</t>
  </si>
  <si>
    <t>6.9.3.3</t>
  </si>
  <si>
    <t>6.9.3.4</t>
  </si>
  <si>
    <t>6.10</t>
  </si>
  <si>
    <t>6.10.1</t>
  </si>
  <si>
    <t>6.10.1.1</t>
  </si>
  <si>
    <t>6.10.1.2</t>
  </si>
  <si>
    <t>6.10.1.3</t>
  </si>
  <si>
    <t>6.10.1.4</t>
  </si>
  <si>
    <t>6.10.1.5</t>
  </si>
  <si>
    <t>6.10.1.6</t>
  </si>
  <si>
    <t>6.10.1.7</t>
  </si>
  <si>
    <t>6.10.1.8</t>
  </si>
  <si>
    <t>6.10.1.9</t>
  </si>
  <si>
    <t>6.10.1.10</t>
  </si>
  <si>
    <t>6.10.1.11</t>
  </si>
  <si>
    <t>6.10.1.12</t>
  </si>
  <si>
    <t>6.10.1.13</t>
  </si>
  <si>
    <t>6.10.1.14</t>
  </si>
  <si>
    <t>6.10.1.15</t>
  </si>
  <si>
    <t>6.10.1.16</t>
  </si>
  <si>
    <t>6.10.1.17</t>
  </si>
  <si>
    <t>6.10.1.18</t>
  </si>
  <si>
    <t>6.10.1.19</t>
  </si>
  <si>
    <t>6.10.1.20</t>
  </si>
  <si>
    <t>6.10.1.21</t>
  </si>
  <si>
    <t>6.10.1.22</t>
  </si>
  <si>
    <t>6.10.1.23</t>
  </si>
  <si>
    <t>6.10.1.24</t>
  </si>
  <si>
    <t>6.10.1.25</t>
  </si>
  <si>
    <t>6.10.1.26</t>
  </si>
  <si>
    <t>6.10.1.27</t>
  </si>
  <si>
    <t>6.10.1.28</t>
  </si>
  <si>
    <t>6.10.1.29</t>
  </si>
  <si>
    <t>6.10.1.30</t>
  </si>
  <si>
    <t>6.10.1.31</t>
  </si>
  <si>
    <t>6.10.1.32</t>
  </si>
  <si>
    <t>6.10.1.33</t>
  </si>
  <si>
    <t>6.11</t>
  </si>
  <si>
    <t>6.11.1</t>
  </si>
  <si>
    <t>6.11.1.1</t>
  </si>
  <si>
    <t>6.11.1.2</t>
  </si>
  <si>
    <t>6.11.1.3</t>
  </si>
  <si>
    <t>6.11.1.4</t>
  </si>
  <si>
    <t>6.11.1.5</t>
  </si>
  <si>
    <t>6.11.1.6</t>
  </si>
  <si>
    <t>6.11.1.7</t>
  </si>
  <si>
    <t>6.11.1.8</t>
  </si>
  <si>
    <t>6.11.1.9</t>
  </si>
  <si>
    <t>6.11.1.10</t>
  </si>
  <si>
    <t>6.11.1.11</t>
  </si>
  <si>
    <t>6.11.1.12</t>
  </si>
  <si>
    <t>6.11.1.13</t>
  </si>
  <si>
    <t>6.11.1.14</t>
  </si>
  <si>
    <t>6.11.1.15</t>
  </si>
  <si>
    <t>6.12</t>
  </si>
  <si>
    <t>6.12.1</t>
  </si>
  <si>
    <t>6.12.1.1</t>
  </si>
  <si>
    <t>6.13</t>
  </si>
  <si>
    <t>6.13.1</t>
  </si>
  <si>
    <t>6.13.1.1</t>
  </si>
  <si>
    <t>6.13.1.2</t>
  </si>
  <si>
    <t>6.14</t>
  </si>
  <si>
    <t>6.14.1</t>
  </si>
  <si>
    <t>6.14.1.1</t>
  </si>
  <si>
    <t>6.14.1.2</t>
  </si>
  <si>
    <t>6.15</t>
  </si>
  <si>
    <t>6.15.1</t>
  </si>
  <si>
    <t>6.15.1.1</t>
  </si>
  <si>
    <t>6.15.1.2</t>
  </si>
  <si>
    <t>6.16.1</t>
  </si>
  <si>
    <t>6.16.1.1</t>
  </si>
  <si>
    <t>6.17</t>
  </si>
  <si>
    <t>6.17.1</t>
  </si>
  <si>
    <t>6.17.1.1</t>
  </si>
  <si>
    <t>6.18</t>
  </si>
  <si>
    <t>6.18.1</t>
  </si>
  <si>
    <t>6.18.1.1</t>
  </si>
  <si>
    <t>6.18.1.2</t>
  </si>
  <si>
    <t>6.13.2</t>
  </si>
  <si>
    <t>6.13.2.1</t>
  </si>
  <si>
    <t>6.13.2.2</t>
  </si>
  <si>
    <t>6.13.2.3</t>
  </si>
  <si>
    <t>6.13.4</t>
  </si>
  <si>
    <t>6.13.4.1</t>
  </si>
  <si>
    <t>6.13.4.2</t>
  </si>
  <si>
    <t>6.13.4.3</t>
  </si>
  <si>
    <t>6.13.5</t>
  </si>
  <si>
    <t>6.13.5.1</t>
  </si>
  <si>
    <t>6.13.5.2</t>
  </si>
  <si>
    <t>6.13.5.3</t>
  </si>
  <si>
    <t>6.15.1.3</t>
  </si>
  <si>
    <t>6.15.1.4</t>
  </si>
  <si>
    <t>6.15.1.5</t>
  </si>
  <si>
    <t>6.15.1.6</t>
  </si>
  <si>
    <t>6.15.1.7</t>
  </si>
  <si>
    <t>6.15.1.8</t>
  </si>
  <si>
    <t>6.15.1.9</t>
  </si>
  <si>
    <t>6.15.1.10</t>
  </si>
  <si>
    <t>6.15.1.11</t>
  </si>
  <si>
    <t>6.15.1.12</t>
  </si>
  <si>
    <t>6.15.1.13</t>
  </si>
  <si>
    <t>6.15.1.14</t>
  </si>
  <si>
    <t>6.16</t>
  </si>
  <si>
    <t>6.16.2</t>
  </si>
  <si>
    <t>6.16.2.1</t>
  </si>
  <si>
    <t>6.16.2.2</t>
  </si>
  <si>
    <t>6.16.3</t>
  </si>
  <si>
    <t>6.16.3.1</t>
  </si>
  <si>
    <t>6.16.3.2</t>
  </si>
  <si>
    <t>6.16.3.3</t>
  </si>
  <si>
    <t>6.17.1.2</t>
  </si>
  <si>
    <t>6.17.1.3</t>
  </si>
  <si>
    <t>6.17.1.4</t>
  </si>
  <si>
    <t>6.17.1.5</t>
  </si>
  <si>
    <t>6.1.7.9</t>
  </si>
  <si>
    <t>6.1.8.6</t>
  </si>
  <si>
    <t>6.1.10.7</t>
  </si>
  <si>
    <t>META 2 - FUNDO</t>
  </si>
  <si>
    <t>2-ORC- TABELA PAREDE</t>
  </si>
  <si>
    <t>CAIXA D'ÁGUA</t>
  </si>
  <si>
    <t>DEMOLIÇÃO DE ALVENARIA</t>
  </si>
  <si>
    <t>PAREDE ACM FACHADA</t>
  </si>
  <si>
    <t>PAREDE DRYWALL</t>
  </si>
  <si>
    <t>PAREDE TERREO</t>
  </si>
  <si>
    <t>PINTURA COM TINTA LATEX ACRÍLICA</t>
  </si>
  <si>
    <t>Total geral: 68</t>
  </si>
  <si>
    <t>PORTINHOLA PARA ACESSO A CAIXA DÁGUA</t>
  </si>
  <si>
    <t>JANELA, MAXIM AR, 2 FOLHAS</t>
  </si>
  <si>
    <t>G3</t>
  </si>
  <si>
    <t>G4</t>
  </si>
  <si>
    <t>2-ORC- AMBIENTES Copiar 1</t>
  </si>
  <si>
    <t>PORTA</t>
  </si>
  <si>
    <t>6.13.6</t>
  </si>
  <si>
    <t>6.13.6.1</t>
  </si>
  <si>
    <t>ESTACIONAMENTO</t>
  </si>
  <si>
    <t>7.1</t>
  </si>
  <si>
    <t>7.1.1</t>
  </si>
  <si>
    <t>ADMINISTRAÇÃO LOCAL</t>
  </si>
  <si>
    <t>7.1.2</t>
  </si>
  <si>
    <t>7.1.3</t>
  </si>
  <si>
    <t>5.18.1.6</t>
  </si>
  <si>
    <t>6.7.2.38</t>
  </si>
  <si>
    <t>6.7.2.39</t>
  </si>
  <si>
    <t>6.7.2.40</t>
  </si>
  <si>
    <t>6.7.2.41</t>
  </si>
  <si>
    <t>BUCHA DE REDUCAO LONGA PVC 75x50mm</t>
  </si>
  <si>
    <t>6.7.1.25</t>
  </si>
  <si>
    <t>6.7.1.26</t>
  </si>
  <si>
    <t>6.11.1.16</t>
  </si>
  <si>
    <t>ELETRODUTO FLEXIVEL PVC 32mm 1.1/2""</t>
  </si>
  <si>
    <t>CPU15</t>
  </si>
  <si>
    <t>CPU16</t>
  </si>
  <si>
    <t>CPU17</t>
  </si>
  <si>
    <t>CPU18</t>
  </si>
  <si>
    <t>CPU19</t>
  </si>
  <si>
    <t>CPU20</t>
  </si>
  <si>
    <t>CPU21</t>
  </si>
  <si>
    <t>CPU22</t>
  </si>
  <si>
    <t>CPU23</t>
  </si>
  <si>
    <t>CPU24</t>
  </si>
  <si>
    <t>CONECTOR ATERRINSERT M12 AJUSTE 25-40MM</t>
  </si>
  <si>
    <t>MULTISEG</t>
  </si>
  <si>
    <t>PLENO BRAS</t>
  </si>
  <si>
    <t>72.313.828/0001-00</t>
  </si>
  <si>
    <t>10.498.304/0001-84</t>
  </si>
  <si>
    <t xml:space="preserve">	CONECTOR COBRE X 603 DE SOLDA 35mm x 1.1/4"</t>
  </si>
  <si>
    <t>ARCELOR MITTAL</t>
  </si>
  <si>
    <t>17.469.701/0001-77</t>
  </si>
  <si>
    <t>BELGO</t>
  </si>
  <si>
    <t>61.074.506/0001-30</t>
  </si>
  <si>
    <t>5.1.9.7</t>
  </si>
  <si>
    <t>CPU25</t>
  </si>
  <si>
    <t>FABRICAÇÃO E MONTAGEM DE ARMADURA DE PUNÇÃO 27,2X3,2 CM COM 3 CONECTORES DE 18 CM - FORNECIMENTO E INSTALAÇÃO</t>
  </si>
  <si>
    <t>CPU26</t>
  </si>
  <si>
    <t>FABRICAÇÃO E MONTAGEM DE ARMADURA DE PUNÇÃO 27,2X3,2 CM COM 3 CONECTORES DE 16 CM - FORNECIMENTO E INSTALAÇÃO</t>
  </si>
  <si>
    <t>5.1.9.8</t>
  </si>
  <si>
    <t>ELEVADOR DE PASSGEIROS RIGNA MODELO OXFORD-HD, 6 PASSAGEIROS, 450 KG, 2 PARADAS, EM AÇO INOX ESCOVADO, INCLUSO TRANSPORTE E INSTALAÇÃO</t>
  </si>
  <si>
    <t>6.1.1.3</t>
  </si>
  <si>
    <t>6.1.2.13</t>
  </si>
  <si>
    <t>QUADRO RESUMO</t>
  </si>
  <si>
    <t>PRAZO</t>
  </si>
  <si>
    <t>360 DIAS</t>
  </si>
  <si>
    <t>ENCARGOS SOCIAIS: S DES 106,76%(HORA) 64,39%(MÊS)</t>
  </si>
  <si>
    <t>SECRETARIA DE OBRAS</t>
  </si>
  <si>
    <t>AGESUL(JANEIRO/2024) SINAPI (JANEIRO/2024) SBC (JANEIRO/2024)</t>
  </si>
  <si>
    <t>FORNECIMENTO E INSTALAÇÃO DE PLACA DE OBRA COM CHAPA GALVANIZADA E ESTRUTURA DE MADEIRA. AF_03/2022_PS</t>
  </si>
  <si>
    <t>307,18</t>
  </si>
  <si>
    <t>LOCACAO CONVENCIONAL DE OBRA, UTILIZANDO GABARITO DE TÁBUAS CORRIDAS PONTALETADAS A CADA 2,00M -  2 UTILIZAÇÕES. AF_10/2018</t>
  </si>
  <si>
    <t>56,98</t>
  </si>
  <si>
    <t>TAPUME COM TELHA TRAPEZOIDAL  EM ACO GALVANIZADO, ESP=0,50MM, ESTRUTURA EM MADEIRA NAO APARELHADA (REAPROVEITAMENTO DA TELHA DE 3X)</t>
  </si>
  <si>
    <t>PORTAO PARA TAPUME COM TELHA TRAPEZOIDAL EM ACO GALVANIZADO,  ESP=0,5MM, EM ESTRUTURA DE MADEIRA, INCLUSIVE FERRAGENS (REAPROVEITAMENTO DA TELHA DE 3X)</t>
  </si>
  <si>
    <t>INSTALACAO PROVISORIA DE AGUA E ESGOTO PARA OBRAS DE PORTE PEQUENO</t>
  </si>
  <si>
    <t>PADRAO PROVISORIO TRIFASICO ATE 27 KW</t>
  </si>
  <si>
    <t>LIMPEZA MECANIZADA DE CAMADA VEGETAL, VEGETAÇÃO E PEQUENAS ÁRVORES (DIÂMETRO DE TRONCO MENOR QUE 0,20 M), COM TRATOR DE ESTEIRAS.AF_05/2018</t>
  </si>
  <si>
    <t>0,40</t>
  </si>
  <si>
    <t>LOCACAO DE CACAMBA (4M3) (7 DIAS)</t>
  </si>
  <si>
    <t>CARGA, MANOBRA E DESCARGA DE ENTULHO EM CAMINHÃO BASCULANTE 14 M³ - CARGA COM ESCAVADEIRA HIDRÁULICA  (CAÇAMBA DE 0,80 M³ / 111 HP) E DESCARGA LIVRE (UNIDADE: M3). AF_07/2020</t>
  </si>
  <si>
    <t>M3</t>
  </si>
  <si>
    <t>8,74</t>
  </si>
  <si>
    <t>COMPOSIÇÃO PARAMÉTRICA DE EXECUÇÃO DE ALMOXARIFADO EM CANTEIRO DE OBRAS, FORA DA PROJEÇÃO DA LAJE, EM CHAPA DE MADEIRA COMPENSADA, NÃO INCLUSO MOBILIÁRIO E EQUIPAMENTOS. AF_01/2024_PE</t>
  </si>
  <si>
    <t>777,73</t>
  </si>
  <si>
    <t>COMPOSIÇÃO PARAMÉTRICA DE EXECUÇÃO DE CENTRAL DE ARMADURA EM CANTEIRO DE OBRAS, NÃO INCLUSO MOBILIÁRIO E EQUIPAMENTOS. AF_01/2024_PE</t>
  </si>
  <si>
    <t>868,19</t>
  </si>
  <si>
    <t>COMPOSIÇÃO PARAMÉTRICA DE EXECUÇÃO DE CENTRAL DE FÔRMAS, PRODUÇÃO DE ARGAMASSA OU CONCRETO EM CANTEIRO DE OBRAS, NÃO INCLUSO MOBILIÁRIO E EQUIPAMENTOS. AF_01/2024_PE</t>
  </si>
  <si>
    <t>857,61</t>
  </si>
  <si>
    <t>COMPOSIÇÃO PARAMÉTRICA DE EXECUÇÃO DE ESCRITÓRIO EM CANTEIRO DE OBRAS, FORA DA PROJEÇÃO DA LAJE, EM CHAPA DE MADEIRA COMPENSADA, NÃO INCLUSO MOBILIÁRIO E EQUIPAMENTOS. AF_01/2024_PE</t>
  </si>
  <si>
    <t>1.192,63</t>
  </si>
  <si>
    <t>COMPOSIÇÃO PARAMÉTRICA DE EXECUÇÃO DE REFEITÓRIO EM CANTEIRO DE OBRAS, FORA DA PROJEÇÃO DA LAJE, EM CHAPA DE MADEIRA COMPENSADA, NÃO INCLUSO MOBILIÁRIO E EQUIPAMENTOS. AF_01/2024_PE</t>
  </si>
  <si>
    <t>775,60</t>
  </si>
  <si>
    <t>COMPOSIÇÃO PARAMÉTRICA DE EXECUÇÃO DE SANITÁRIO E VESTIÁRIO EM CANTEIRO DE OBRAS, FORA DA PROJEÇÃO DA LAJE, EM CHAPA DE MADEIRA COMPENSADA, NÃO INCLUSO MOBILIÁRIO. AF_01/2024_PE</t>
  </si>
  <si>
    <t>1.076,89</t>
  </si>
  <si>
    <t>DEMOLIÇÃO DE PISO DE CONCRETO SIMPLES, DE FORMA MECANIZADA COM MARTELETE, SEM REAPROVEITAMENTO. AF_09/2023</t>
  </si>
  <si>
    <t>110,35</t>
  </si>
  <si>
    <t>ATERRO MECANIZADO DE SOLO, COM AQUISICAO DE TERRA, INCLUSO COMPACTACAO COM ROLO COMPACTADOR DE PNEUS</t>
  </si>
  <si>
    <t>REGULARIZAÇÃO DE SUPERFÍCIES COM MOTONIVELADORA. AF_11/2019</t>
  </si>
  <si>
    <t>0,13</t>
  </si>
  <si>
    <t>ESTACA ESCAVADA MECANICAMENTE, SEM FLUIDO ESTABILIZANTE, COM 30CM DE DIAMETRO, CONCRETO 25MPA, LANCADO POR CAMINHAO BETONEIRA (EXCLUSIVE MOBILIZACAO E DESMOBILIZACAO)</t>
  </si>
  <si>
    <t>ARRASAMENTO MECANICO DE ESTACA DE CONCRETO ARMADO, DIAMETROS DE ATÉ 40 CM. AF_05/2021</t>
  </si>
  <si>
    <t>16,84</t>
  </si>
  <si>
    <t>ESCAVAÇÃO MANUAL PARA BLOCO DE COROAMENTO OU SAPATA (INCLUINDO ESCAVAÇÃO PARA COLOCAÇÃO DE FÔRMAS). AF_01/2024</t>
  </si>
  <si>
    <t>87,00</t>
  </si>
  <si>
    <t>LASTRO DE CONCRETO MAGRO, APLICADO EM BLOCOS DE COROAMENTO OU SAPATAS, ESPESSURA DE 3 CM. AF_01/2024</t>
  </si>
  <si>
    <t>18,77</t>
  </si>
  <si>
    <t>FABRICAÇÃO, MONTAGEM E DESMONTAGEM DE FÔRMA PARA BLOCO DE COROAMENTO, EM CHAPA DE MADEIRA COMPENSADA RESINADA, E=17 MM, 4 UTILIZAÇÕES. AF_01/2024</t>
  </si>
  <si>
    <t>120,97</t>
  </si>
  <si>
    <t>ARMAÇÃO DE BLOCO UTILIZANDO AÇO CA-60 DE 5 MM - MONTAGEM. AF_01/2024</t>
  </si>
  <si>
    <t>19,33</t>
  </si>
  <si>
    <t>ARMAÇÃO DE BLOCO UTILIZANDO AÇO CA-50 DE 6,3 MM - MONTAGEM. AF_01/2024</t>
  </si>
  <si>
    <t>17,65</t>
  </si>
  <si>
    <t>ARMAÇÃO DE BLOCO UTILIZANDO AÇO CA-50 DE 8 MM - MONTAGEM. AF_01/2024</t>
  </si>
  <si>
    <t>16,11</t>
  </si>
  <si>
    <t>ARMAÇÃO DE BLOCO UTILIZANDO AÇO CA-50 DE 10 MM - MONTAGEM. AF_01/2024</t>
  </si>
  <si>
    <t>14,16</t>
  </si>
  <si>
    <t>ARMAÇÃO DE BLOCO, SAPATA ISOLADA, VIGA BALDRAME E SAPATA CORRIDA UTILIZANDO AÇO CA-50 DE 12,5 MM - MONTAGEM. AF_01/2024</t>
  </si>
  <si>
    <t>11,07</t>
  </si>
  <si>
    <t>CONCRETO FCK = 25MPA, TRAÇO 1:2,3:2,7 (EM MASSA SECA DE CIMENTO/ AREIA MÉDIA/ BRITA 1) - PREPARO MECÂNICO COM BETONEIRA 400 L. AF_05/2021</t>
  </si>
  <si>
    <t>498,29</t>
  </si>
  <si>
    <t>LANÇAMENTO COM USO DE BALDES, ADENSAMENTO E ACABAMENTO DE CONCRETO EM ESTRUTURAS. AF_02/2022</t>
  </si>
  <si>
    <t>272,39</t>
  </si>
  <si>
    <t>IMPERMEABILIZAÇÃO DE SUPERFÍCIE COM EMULSÃO ASFÁLTICA, 2 DEMÃOS. AF_09/2023</t>
  </si>
  <si>
    <t>48,54</t>
  </si>
  <si>
    <t>REATERRO MANUAL DE VALAS, COM COMPACTADOR DE SOLOS DE PERCUSSÃO. AF_08/2023</t>
  </si>
  <si>
    <t>24,41</t>
  </si>
  <si>
    <t>ESCAVAÇÃO MANUAL PARA VIGA BALDRAME OU SAPATA CORRIDA (INCLUINDO ESCAVAÇÃO PARA COLOCAÇÃO DE FÔRMAS). AF_01/2024</t>
  </si>
  <si>
    <t>95,77</t>
  </si>
  <si>
    <t>FABRICAÇÃO, MONTAGEM E DESMONTAGEM DE FÔRMA PARA VIGA BALDRAME, EM CHAPA DE MADEIRA COMPENSADA RESINADA, E=17 MM, 4 UTILIZAÇÕES. AF_01/2024</t>
  </si>
  <si>
    <t>90,25</t>
  </si>
  <si>
    <t>LASTRO DE CONCRETO MAGRO, APLICADO EM PISOS, LAJES SOBRE SOLO OU RADIERS, ESPESSURA DE 5 CM. AF_01/2024</t>
  </si>
  <si>
    <t>34,85</t>
  </si>
  <si>
    <t>ARMAÇÃO DE BLOCO, SAPATA ISOLADA, VIGA BALDRAME E SAPATA CORRIDA UTILIZANDO AÇO CA-50 DE 16 MM - MONTAGEM. AF_01/2024</t>
  </si>
  <si>
    <t>10,51</t>
  </si>
  <si>
    <t>MONTAGEM E DESMONTAGEM DE FÔRMA DE PILARES RETANGULARES E ESTRUTURAS SIMILARES, PÉ-DIREITO SIMPLES, EM CHAPA DE MADEIRA COMPENSADA PLASTIFICADA, 10 UTILIZAÇÕES. AF_09/2020</t>
  </si>
  <si>
    <t>59,84</t>
  </si>
  <si>
    <t>ARMAÇÃO DE PILAR OU VIGA DE ESTRUTURA CONVENCIONAL DE CONCRETO ARMADO UTILIZANDO AÇO CA-60 DE 5,0 MM - MONTAGEM. AF_06/2022</t>
  </si>
  <si>
    <t>14,12</t>
  </si>
  <si>
    <t>ARMAÇÃO DE PILAR OU VIGA DE ESTRUTURA CONVENCIONAL DE CONCRETO ARMADO UTILIZANDO AÇO CA-50 DE 10,0 MM - MONTAGEM. AF_06/2022</t>
  </si>
  <si>
    <t>11,50</t>
  </si>
  <si>
    <t>ARMAÇÃO DE PILAR OU VIGA DE ESTRUTURA CONVENCIONAL DE CONCRETO ARMADO UTILIZANDO AÇO CA-50 DE 12,5 MM - MONTAGEM. AF_06/2022</t>
  </si>
  <si>
    <t>9,71</t>
  </si>
  <si>
    <t>ARMAÇÃO DE PILAR OU VIGA DE ESTRUTURA CONVENCIONAL DE CONCRETO ARMADO UTILIZANDO AÇO CA-50 DE 6,3 MM - MONTAGEM. AF_06/2022</t>
  </si>
  <si>
    <t>13,51</t>
  </si>
  <si>
    <t>ARMAÇÃO DE PILAR OU VIGA DE ESTRUTURA CONVENCIONAL DE CONCRETO ARMADO UTILIZANDO AÇO CA-50 DE 8,0 MM - MONTAGEM. AF_06/2022</t>
  </si>
  <si>
    <t>12,83</t>
  </si>
  <si>
    <t>MONTAGEM E DESMONTAGEM DE FÔRMA DE VIGA, ESCORAMENTO COM PONTALETE DE MADEIRA, PÉ-DIREITO SIMPLES, EM MADEIRA SERRADA, 4 UTILIZAÇÕES. AF_09/2020</t>
  </si>
  <si>
    <t>160,44</t>
  </si>
  <si>
    <t>LAJE PRE-FABRICADA PROTENDIDA BETA 16 (12 CM DE TRILHO + 4CM DE CAPA), CONCRETO USINADO BOMBEADO FCK=25,0MPA, CONS=0,0499M3/M2, EPS/CERAMICA H12-40,INTEREIXO 40CM, SOBREC.=350KG/M2, VAOS ATE 6,15M, VIGUETAS 7 FIOS DE ACO(EXCL. ESCOR. E FERRAGENS)</t>
  </si>
  <si>
    <t>ESCORAMENTO DE FORMAS DE LAJE EM MADEIRA NAO APARELHADAS, PE DIREITO SIMPLES, INCLUSO TRAVAMENTO, 4 UTILIZACOES</t>
  </si>
  <si>
    <t>FABRICAÇÃO DE FÔRMA PARA LAJES, EM CHAPA DE MADEIRA COMPENSADA RESINADA, E = 17 MM. AF_09/2020</t>
  </si>
  <si>
    <t>62,95</t>
  </si>
  <si>
    <t>ARMAÇÃO DE LAJE DE ESTRUTURA CONVENCIONAL DE CONCRETO ARMADO UTILIZANDO AÇO CA-50 DE 6,3 MM - MONTAGEM. AF_06/2022</t>
  </si>
  <si>
    <t>13,05</t>
  </si>
  <si>
    <t>LANÇAMENTO COM USO DE BOMBA, ADENSAMENTO E ACABAMENTO DE CONCRETO EM ESTRUTURAS. AF_02/2022</t>
  </si>
  <si>
    <t>38,34</t>
  </si>
  <si>
    <t>FABRICAÇÃO DE FÔRMA PARA ESCADAS, COM 1 LANCE E LAJE PLANA, EM CHAPA DE MADEIRA COMPENSADA RESINADA, E= 17 MM. AF_11/2020</t>
  </si>
  <si>
    <t>171,27</t>
  </si>
  <si>
    <t>ARMAÇÃO DE ESCADA, DE UMA ESTRUTURA CONVENCIONAL DE CONCRETO ARMADO UTILIZANDO AÇO CA-60 DE 5,0 MM - MONTAGEM. AF_11/2020</t>
  </si>
  <si>
    <t>21,32</t>
  </si>
  <si>
    <t>ARMAÇÃO DE ESCADA, DE UMA ESTRUTURA CONVENCIONAL DE CONCRETO ARMADO UTILIZANDO AÇO CA-50 DE 6,3 MM - MONTAGEM. AF_11/2020</t>
  </si>
  <si>
    <t>19,57</t>
  </si>
  <si>
    <t>ARMAÇÃO DE ESCADA, DE UMA ESTRUTURA CONVENCIONAL DE CONCRETO ARMADO UTILIZANDO AÇO CA-50 DE 8,0 MM - MONTAGEM. AF_11/2020</t>
  </si>
  <si>
    <t>16,13</t>
  </si>
  <si>
    <t>ALVENARIA DE EMBASAMENTO COM BLOCO ESTRUTURAL DE CONCRETO, DE 14X19X29CM E ARGAMASSA DE ASSENTAMENTO COM PREPARO EM BETONEIRA. AF_05/2020</t>
  </si>
  <si>
    <t>982,08</t>
  </si>
  <si>
    <t>ALVENARIA DE VEDAÇÃO DE BLOCOS CERÂMICOS FURADOS NA HORIZONTAL DE 11,5X19X19 CM (ESPESSURA 11,5 CM) E ARGAMASSA DE ASSENTAMENTO COM PREPARO EM BETONEIRA. AF_12/2021</t>
  </si>
  <si>
    <t>81,40</t>
  </si>
  <si>
    <t>FIXAÇÃO (ENCUNHAMENTO) DE ALVENARIA DE VEDAÇÃO COM TIJOLO MACIÇO. AF_03/2016</t>
  </si>
  <si>
    <t>26,36</t>
  </si>
  <si>
    <t>PAREDE COM SISTEMA EM CHAPAS DE GESSO PARA DRYWALL, USO INTERNO, COM DUAS FACES DUPLAS E ESTRUTURA METÁLICA COM GUIAS SIMPLES, SEM VÃOS. AF_07/2023_PS</t>
  </si>
  <si>
    <t>160,93</t>
  </si>
  <si>
    <t>VERGA MOLDADA IN LOCO EM CONCRETO PARA JANELAS COM ATÉ 1,5 M DE VÃO. AF_03/2016</t>
  </si>
  <si>
    <t>94,83</t>
  </si>
  <si>
    <t>VERGA MOLDADA IN LOCO EM CONCRETO PARA JANELAS COM MAIS DE 1,5 M DE VÃO. AF_03/2016</t>
  </si>
  <si>
    <t>108,36</t>
  </si>
  <si>
    <t>VERGA MOLDADA IN LOCO EM CONCRETO PARA PORTAS COM ATÉ 1,5 M DE VÃO. AF_03/2016</t>
  </si>
  <si>
    <t>88,17</t>
  </si>
  <si>
    <t>VERGA MOLDADA IN LOCO EM CONCRETO PARA PORTAS COM MAIS DE 1,5 M DE VÃO. AF_03/2016</t>
  </si>
  <si>
    <t>109,27</t>
  </si>
  <si>
    <t>CONTRAVERGA MOLDADA IN LOCO EM CONCRETO PARA VÃOS DE ATÉ 1,5 M DE COMPRIMENTO. AF_03/2016</t>
  </si>
  <si>
    <t>92,03</t>
  </si>
  <si>
    <t>CONTRAVERGA MOLDADA IN LOCO EM CONCRETO PARA VÃOS DE MAIS DE 1,5 M DE COMPRIMENTO. AF_03/2016</t>
  </si>
  <si>
    <t>103,42</t>
  </si>
  <si>
    <t>FABRICAÇÃO E INSTALAÇÃO DE TESOURA INTEIRA EM AÇO, VÃO DE 5 M, PARA TELHA ONDULADA DE FIBROCIMENTO, METÁLICA, PLÁSTICA OU TERMOACÚSTICA, INCLUSO IÇAMENTO. AF_12/2015</t>
  </si>
  <si>
    <t>998,61</t>
  </si>
  <si>
    <t>TRAMA DE AÇO COMPOSTA POR TERÇAS PARA TELHADOS DE ATÉ 2 ÁGUAS PARA TELHA ONDULADA DE FIBROCIMENTO, METÁLICA, PLÁSTICA OU TERMOACÚSTICA, INCLUSO TRANSPORTE VERTICAL. AF_07/2019</t>
  </si>
  <si>
    <t>52,51</t>
  </si>
  <si>
    <t>RUFO EM CHAPA DE AÇO GALVANIZADO NÚMERO 24, CORTE DE 25 CM, INCLUSO TRANSPORTE VERTICAL. AF_07/2019</t>
  </si>
  <si>
    <t>51,40</t>
  </si>
  <si>
    <t>CHAPIM (RUFO CAPA) EM AÇO GALVANIZADO, CORTE 33. AF_11/2020</t>
  </si>
  <si>
    <t>41,22</t>
  </si>
  <si>
    <t>CHAPISCO PARA PAREDES EXTERNAS E INTERNAS COM ARGAMASSA DE CIMENTO E AREIA NO TRACO 1:3</t>
  </si>
  <si>
    <t>MASSA ÚNICA, PARA RECEBIMENTO DE PINTURA, EM ARGAMASSA TRAÇO 1:2:8, PREPARO MECÂNICO COM BETONEIRA 400L, APLICADA MANUALMENTE EM FACES INTERNAS DE PAREDES, ESPESSURA DE 20MM, COM EXECUÇÃO DE TALISCAS. AF_06/2014</t>
  </si>
  <si>
    <t>37,24</t>
  </si>
  <si>
    <t>EMBOÇO OU MASSA ÚNICA EM ARGAMASSA TRAÇO 1:2:8, PREPARO MECÂNICO COM BETONEIRA 400 L, APLICADA MANUALMENTE EM PANOS DE FACHADA COM PRESENÇA DE VÃOS, ESPESSURA DE 25 MM. AF_08/2022</t>
  </si>
  <si>
    <t>51,43</t>
  </si>
  <si>
    <t>EMBOÇO, PARA RECEBIMENTO DE CERÂMICA, EM ARGAMASSA TRAÇO 1:2:8, PREPARO MECÂNICO COM BETONEIRA 400L, APLICADO MANUALMENTE EM FACES INTERNAS DE PAREDES, PARA AMBIENTE COM ÁREA MENOR QUE 5M2, ESPESSURA DE 20MM, COM EXECUÇÃO DE TALISCAS. AF_06/2014</t>
  </si>
  <si>
    <t>40,78</t>
  </si>
  <si>
    <t>EMBOÇO, PARA RECEBIMENTO DE CERÂMICA, EM ARGAMASSA TRAÇO 1:2:8, PREPARO MECÂNICO COM BETONEIRA 400L, APLICADO MANUALMENTE EM FACES INTERNAS DE PAREDES, PARA AMBIENTE COM ÁREA  MAIOR QUE 10M2, ESPESSURA DE 20MM, COM EXECUÇÃO DE TALISCAS. AF_06/2014</t>
  </si>
  <si>
    <t>32,43</t>
  </si>
  <si>
    <t>FORRO EM DRYWALL PARA AMBIENTES RESIDENCIAIS, INCLUSIVE ESTRUTURA UNIDIRECIONAL DE FIXAÇÃO. AF_08/2023_PS</t>
  </si>
  <si>
    <t>78,16</t>
  </si>
  <si>
    <t>ACABAMENTOS PARA FORRO (MOLDURA EM DRYWALL, COM LARGURA DE 15 CM). AF_08/2023_PS</t>
  </si>
  <si>
    <t>30,02</t>
  </si>
  <si>
    <t>JANELA DE ALUMÍNIO TIPO MAXIM-AR, COM VIDROS, BATENTE E FERRAGENS. EXCLUSIVE ALIZAR, ACABAMENTO E CONTRAMARCO. FORNECIMENTO E INSTALAÇÃO. AF_12/2019</t>
  </si>
  <si>
    <t>847,13</t>
  </si>
  <si>
    <t>JANELA DE ALUMÍNIO DE CORRER COM 4 FOLHAS PARA VIDROS, COM VIDROS, BATENTE, ACABAMENTO COM ACETATO OU BRILHANTE E FERRAGENS. EXCLUSIVE ALIZAR E CONTRAMARCO. FORNECIMENTO E INSTALAÇÃO. AF_12/2019</t>
  </si>
  <si>
    <t>510,18</t>
  </si>
  <si>
    <t>ALCAPAO EM FERRO 70X70CM, INCLUSO FERRAGENS</t>
  </si>
  <si>
    <t>KIT DE PORTA DE MADEIRA PARA PINTURA, SEMI-OCA (PESADA OU SUPERPESADA), PADRÃO MÉDIO, 90X210CM, ESPESSURA DE 3,5CM, ITENS INCLUSOS: DOBRADIÇAS, MONTAGEM E INSTALAÇÃO DO BATENTE, FECHADURA COM EXECUÇÃO DO FURO - FORNECIMENTO E INSTALAÇÃO. AF_12/2019</t>
  </si>
  <si>
    <t>1.541,22</t>
  </si>
  <si>
    <t>REGULARIZACAO SARRAFEADA PARA REVESTIMENTO DE PISO COM ARGAMASSA DE CIMENTO E AREIA NO TRACO 1:3, NA(S) ESPESSURA(S):- 2 CM</t>
  </si>
  <si>
    <t>REVESTIMENTO CERÂMICO PARA PISO COM PLACAS TIPO PORCELANATO DE DIMENSÕES 60X60 CM APLICADA EM AMBIENTES DE ÁREA MENOR QUE 5 M². AF_02/2023_PE</t>
  </si>
  <si>
    <t>173,07</t>
  </si>
  <si>
    <t>REVESTIMENTO CERÂMICO PARA PISO COM PLACAS TIPO PORCELANATO DE DIMENSÕES 60X60 CM APLICADA EM AMBIENTES DE ÁREA ENTRE 5 M² E 10 M². AF_02/2023_PE</t>
  </si>
  <si>
    <t>159,80</t>
  </si>
  <si>
    <t>REVESTIMENTO CERÂMICO PARA PISO COM PLACAS TIPO PORCELANATO DE DIMENSÕES 60X60 CM APLICADA EM AMBIENTES DE ÁREA MAIOR QUE 10 M². AF_02/2023_PE</t>
  </si>
  <si>
    <t>150,20</t>
  </si>
  <si>
    <t>RODAPÉ CERÂMICO DE 7CM DE ALTURA COM PLACAS TIPO ESMALTADA EXTRA DE DIMENSÕES 60X60CM. AF_02/2023</t>
  </si>
  <si>
    <t>15,98</t>
  </si>
  <si>
    <t>CAIXA ENTERRADA HIDRÁULICA RETANGULAR EM ALVENARIA COM TIJOLOS CERÂMICOS MACIÇOS, DIMENSÕES INTERNAS: 0,6X0,6X0,6 M PARA REDE DE ESGOTO. AF_12/2020</t>
  </si>
  <si>
    <t>551,25</t>
  </si>
  <si>
    <t>CAIXA SIFONADA, COM GRELHA QUADRADA, PVC, DN 150 X 150 X 50 MM, JUNTA SOLDÁVEL, FORNECIDA E INSTALADA EM RAMAL DE DESCARGA OU EM RAMAL DE ESGOTO SANITÁRIO. AF_08/2022</t>
  </si>
  <si>
    <t>68,78</t>
  </si>
  <si>
    <t>CURVA CURTA 90 GRAUS, PVC, SERIE NORMAL, ESGOTO PREDIAL, DN 40 MM, JUNTA SOLDÁVEL, FORNECIDO E INSTALADO EM RAMAL DE DESCARGA OU RAMAL DE ESGOTO SANITÁRIO. AF_08/2022</t>
  </si>
  <si>
    <t>12,80</t>
  </si>
  <si>
    <t>JOELHO 45 GRAUS, PVC, SERIE NORMAL, ESGOTO PREDIAL, DN 100 MM, JUNTA ELÁSTICA, FORNECIDO E INSTALADO EM RAMAL DE DESCARGA OU RAMAL DE ESGOTO SANITÁRIO. AF_08/2022</t>
  </si>
  <si>
    <t>27,24</t>
  </si>
  <si>
    <t>JOELHO 45 GRAUS, PVC, SERIE NORMAL, ESGOTO PREDIAL, DN 50 MM, JUNTA ELÁSTICA, FORNECIDO E INSTALADO EM PRUMADA DE ESGOTO SANITÁRIO OU VENTILAÇÃO. AF_08/2022</t>
  </si>
  <si>
    <t>10,22</t>
  </si>
  <si>
    <t>JOELHO 90 GRAUS, PVC, SERIE NORMAL, ESGOTO PREDIAL, DN 100 MM, JUNTA ELÁSTICA, FORNECIDO E INSTALADO EM RAMAL DE DESCARGA OU RAMAL DE ESGOTO SANITÁRIO. AF_08/2022</t>
  </si>
  <si>
    <t>26,39</t>
  </si>
  <si>
    <t>JOELHO 90 GRAUS, PVC, SERIE NORMAL, ESGOTO PREDIAL, DN 50 MM, JUNTA ELÁSTICA, FORNECIDO E INSTALADO EM RAMAL DE DESCARGA OU RAMAL DE ESGOTO SANITÁRIO. AF_08/2022</t>
  </si>
  <si>
    <t>14,06</t>
  </si>
  <si>
    <t>JOELHO 90 GRAUS, PVC, SERIE NORMAL, ESGOTO PREDIAL, DN 40 MM, JUNTA SOLDÁVEL, FORNECIDO E INSTALADO EM RAMAL DE DESCARGA OU RAMAL DE ESGOTO SANITÁRIO. AF_08/2022</t>
  </si>
  <si>
    <t>9,82</t>
  </si>
  <si>
    <t>CONEXOES DE PVC (DA TIGRE, FORTILIT OU SIMILAR), PARA ESGOTO PRIMARIO E VENTILACAO, NA(S) ESPECIFICACAO(OES):- JUNCAO SIMPLES COM REDUCAO (100 X 50) MM</t>
  </si>
  <si>
    <t>JUNÇÃO SIMPLES, PVC, SERIE NORMAL, ESGOTO PREDIAL, DN 100 X 100 MM, JUNTA ELÁSTICA, FORNECIDO E INSTALADO EM RAMAL DE DESCARGA OU RAMAL DE ESGOTO SANITÁRIO. AF_08/2022</t>
  </si>
  <si>
    <t>49,97</t>
  </si>
  <si>
    <t>JUNÇÃO SIMPLES, PVC, SERIE NORMAL, ESGOTO PREDIAL, DN 50 X 50 MM, JUNTA ELÁSTICA, FORNECIDO E INSTALADO EM PRUMADA DE ESGOTO SANITÁRIO OU VENTILAÇÃO. AF_08/2022</t>
  </si>
  <si>
    <t>19,34</t>
  </si>
  <si>
    <t>TUBO PVC, SERIE NORMAL, ESGOTO PREDIAL, DN 100 MM, FORNECIDO E INSTALADO EM RAMAL DE DESCARGA OU RAMAL DE ESGOTO SANITÁRIO. AF_08/2022</t>
  </si>
  <si>
    <t>35,74</t>
  </si>
  <si>
    <t>TUBO PVC, SERIE NORMAL, ESGOTO PREDIAL, DN 50 MM, FORNECIDO E INSTALADO EM RAMAL DE DESCARGA OU RAMAL DE ESGOTO SANITÁRIO. AF_08/2022</t>
  </si>
  <si>
    <t>25,68</t>
  </si>
  <si>
    <t>TUBO PVC, SERIE NORMAL, ESGOTO PREDIAL, DN 40 MM, FORNECIDO E INSTALADO EM RAMAL DE DESCARGA OU RAMAL DE ESGOTO SANITÁRIO. AF_08/2022</t>
  </si>
  <si>
    <t>19,98</t>
  </si>
  <si>
    <t>TE, PVC, SERIE NORMAL, ESGOTO PREDIAL, DN 100 X 100 MM, JUNTA ELÁSTICA, FORNECIDO E INSTALADO EM PRUMADA DE ESGOTO SANITÁRIO OU VENTILAÇÃO. AF_08/2022</t>
  </si>
  <si>
    <t>43,23</t>
  </si>
  <si>
    <t>TE, PVC, SERIE NORMAL, ESGOTO PREDIAL, DN 50 X 50 MM, JUNTA ELÁSTICA, FORNECIDO E INSTALADO EM RAMAL DE DESCARGA OU RAMAL DE ESGOTO SANITÁRIO. AF_08/2022</t>
  </si>
  <si>
    <t>23,06</t>
  </si>
  <si>
    <t>RASGO LINEAR MANUAL EM ALVENARIA, PARA RAMAIS/ DISTRIBUIÇÃO DE INSTALAÇÕES HIDRÁULICAS, DIÂMETROS MENORES OU IGUAIS A 40 MM. AF_09/2023</t>
  </si>
  <si>
    <t>6,99</t>
  </si>
  <si>
    <t>RASGO LINEAR MANUAL EM ALVENARIA, PARA RAMAIS/ DISTRIBUIÇÃO DE INSTALAÇÕES HIDRÁULICAS, DIÂMETROS MAIORES QUE 40 MM E MENORES OU IGUAIS A 75 MM. AF_09/2023</t>
  </si>
  <si>
    <t>7,76</t>
  </si>
  <si>
    <t>ESCAVAÇÃO MANUAL DE VALA COM PROFUNDIDADE MENOR OU IGUAL A 1,30 M. AF_02/2021</t>
  </si>
  <si>
    <t>79,63</t>
  </si>
  <si>
    <t>REGISTRO DE ESFERA, PVC, SOLDÁVEL, COM VOLANTE, DN  25 MM - FORNECIMENTO E INSTALAÇÃO. AF_08/2021</t>
  </si>
  <si>
    <t>28,45</t>
  </si>
  <si>
    <t>ADAPTADOR COM FLANGE E ANEL DE VEDAÇÃO, PVC, SOLDÁVEL, DN  25 MM X 3/4 , INSTALADO EM RESERVAÇÃO DE ÁGUA DE EDIFICAÇÃO QUE POSSUA RESERVATÓRIO DE FIBRA/FIBROCIMENTO   FORNECIMENTO E INSTALAÇÃO. AF_06/2016</t>
  </si>
  <si>
    <t>20,43</t>
  </si>
  <si>
    <t>JOELHO 45 GRAUS, PVC, SOLDÁVEL, DN 25MM, INSTALADO EM RAMAL DE DISTRIBUIÇÃO DE ÁGUA - FORNECIMENTO E INSTALAÇÃO. AF_06/2022</t>
  </si>
  <si>
    <t>8,82</t>
  </si>
  <si>
    <t>JOELHO 90 GRAUS, PVC, SOLDÁVEL, DN 25MM, INSTALADO EM RAMAL DE DISTRIBUIÇÃO DE ÁGUA - FORNECIMENTO E INSTALAÇÃO. AF_06/2022</t>
  </si>
  <si>
    <t>8,05</t>
  </si>
  <si>
    <t>LUVA, PVC, SOLDÁVEL, DN 25MM, INSTALADO EM RAMAL DE DISTRIBUIÇÃO DE ÁGUA - FORNECIMENTO E INSTALAÇÃO. AF_06/2022</t>
  </si>
  <si>
    <t>6,14</t>
  </si>
  <si>
    <t>TUBO, PVC, SOLDÁVEL, DN 25MM, INSTALADO EM RAMAL DE DISTRIBUIÇÃO DE ÁGUA - FORNECIMENTO E INSTALAÇÃO. AF_06/2022</t>
  </si>
  <si>
    <t>11,46</t>
  </si>
  <si>
    <t>REGISTRO DE GAVETA BRUTO, LATÃO, ROSCÁVEL, 3/4", COM ACABAMENTO E CANOPLA CROMADOS - FORNECIMENTO E INSTALAÇÃO. AF_08/2021</t>
  </si>
  <si>
    <t>94,43</t>
  </si>
  <si>
    <t>REGISTRO DE ESFERA, PVC, SOLDÁVEL, COM VOLANTE, DN  32 MM - FORNECIMENTO E INSTALAÇÃO. AF_08/2021</t>
  </si>
  <si>
    <t>42,03</t>
  </si>
  <si>
    <t>REGISTRO DE ESFERA, PVC, SOLDÁVEL, COM VOLANTE, DN  50 MM - FORNECIMENTO E INSTALAÇÃO. AF_08/2021</t>
  </si>
  <si>
    <t>59,04</t>
  </si>
  <si>
    <t>ADAPTADOR COM FLANGE E ANEL DE VEDAÇÃO, PVC, SOLDÁVEL, DN 32 MM X 1 , INSTALADO EM RESERVAÇÃO DE ÁGUA DE EDIFICAÇÃO QUE POSSUA RESERVATÓRIO DE FIBRA/FIBROCIMENTO   FORNECIMENTO E INSTALAÇÃO. AF_06/2016</t>
  </si>
  <si>
    <t>26,64</t>
  </si>
  <si>
    <t>ADAPTADOR COM FLANGE E ANEL DE VEDAÇÃO, PVC, SOLDÁVEL, DN 50 MM X 1 1/2 , INSTALADO EM RESERVAÇÃO DE ÁGUA DE EDIFICAÇÃO QUE POSSUA RESERVATÓRIO DE FIBRA/FIBROCIMENTO   FORNECIMENTO E INSTALAÇÃO. AF_06/2016</t>
  </si>
  <si>
    <t>43,54</t>
  </si>
  <si>
    <t>ADAPTADOR CURTO COM BOLSA E ROSCA PARA REGISTRO, PVC, SOLDÁVEL, DN 25MM X 3/4 , INSTALADO EM RAMAL OU SUB-RAMAL DE ÁGUA - FORNECIMENTO E INSTALAÇÃO. AF_06/2022</t>
  </si>
  <si>
    <t>6,18</t>
  </si>
  <si>
    <t>ADAPTADOR CURTO COM BOLSA E ROSCA PARA REGISTRO, PVC, SOLDÁVEL, DN 50 MM X 1 1/2 , INSTALADO EM RESERVAÇÃO DE ÁGUA DE EDIFICAÇÃO QUE POSSUA RESERVATÓRIO DE FIBRA/FIBROCIMENTO   FORNECIMENTO E INSTALAÇÃO. AF_06/2016</t>
  </si>
  <si>
    <t>BUCHA DE REDUÇÃO, LONGA, PVC, SOLDÁVEL, DN 50 X 25 MM, INSTALADO EM PRUMADA DE ÁGUA - FORNECIMENTO E INSTALAÇÃO. AF_06/2022</t>
  </si>
  <si>
    <t>9,36</t>
  </si>
  <si>
    <t>CURVA 45 GRAUS, PVC, SOLDÁVEL, DN 25MM, INSTALADO EM RAMAL DE DISTRIBUIÇÃO DE ÁGUA - FORNECIMENTO E INSTALAÇÃO. AF_06/2022</t>
  </si>
  <si>
    <t>9,77</t>
  </si>
  <si>
    <t>CURVA 90 GRAUS, PVC, SOLDÁVEL, DN 32MM, INSTALADO EM RAMAL DE DISTRIBUIÇÃO DE ÁGUA - FORNECIMENTO E INSTALAÇÃO. AF_06/2022</t>
  </si>
  <si>
    <t>15,35</t>
  </si>
  <si>
    <t>JOELHO 90 GRAUS, PVC, SOLDÁVEL, DN 32MM, INSTALADO EM RAMAL DE DISTRIBUIÇÃO DE ÁGUA - FORNECIMENTO E INSTALAÇÃO. AF_06/2022</t>
  </si>
  <si>
    <t>11,32</t>
  </si>
  <si>
    <t>JOELHO 90 GRAUS, PVC, SOLDÁVEL, DN 50 MM INSTALADO EM RESERVAÇÃO DE ÁGUA DE EDIFICAÇÃO QUE POSSUA RESERVATÓRIO DE FIBRA/FIBROCIMENTO   FORNECIMENTO E INSTALAÇÃO. AF_06/2016</t>
  </si>
  <si>
    <t>15,90</t>
  </si>
  <si>
    <t>LUVA, PVC, SOLDÁVEL, DN 32MM, INSTALADO EM RAMAL DE DISTRIBUIÇÃO DE ÁGUA - FORNECIMENTO E INSTALAÇÃO. AF_06/2022</t>
  </si>
  <si>
    <t>8,52</t>
  </si>
  <si>
    <t>LUVA, PVC, SOLDÁVEL, DN 50 MM, INSTALADO EM RESERVAÇÃO DE ÁGUA DE EDIFICAÇÃO QUE POSSUA RESERVATÓRIO DE FIBRA/FIBROCIMENTO   FORNECIMENTO E INSTALAÇÃO. AF_06/2016</t>
  </si>
  <si>
    <t>12,73</t>
  </si>
  <si>
    <t>TUBO, PVC, SOLDÁVEL, DN 32MM, INSTALADO EM RAMAL OU SUB-RAMAL DE ÁGUA - FORNECIMENTO E INSTALAÇÃO. AF_06/2022</t>
  </si>
  <si>
    <t>29,71</t>
  </si>
  <si>
    <t>TUBO, PVC, SOLDÁVEL, DN 50 MM, INSTALADO EM RESERVAÇÃO DE ÁGUA DE EDIFICAÇÃO QUE POSSUA RESERVATÓRIO DE FIBRA/FIBROCIMENTO   FORNECIMENTO E INSTALAÇÃO. AF_06/2016</t>
  </si>
  <si>
    <t>24,21</t>
  </si>
  <si>
    <t>TE, PVC, SOLDÁVEL, DN 25MM, INSTALADO EM RAMAL DE DISTRIBUIÇÃO DE ÁGUA - FORNECIMENTO E INSTALAÇÃO. AF_06/2022</t>
  </si>
  <si>
    <t>11,16</t>
  </si>
  <si>
    <t>TE, PVC, SOLDÁVEL, DN 32MM, INSTALADO EM RAMAL DE DISTRIBUIÇÃO DE ÁGUA - FORNECIMENTO E INSTALAÇÃO. AF_06/2022</t>
  </si>
  <si>
    <t>15,96</t>
  </si>
  <si>
    <t>TE, PVC, SOLDÁVEL, DN 50MM, INSTALADO EM PRUMADA DE ÁGUA - FORNECIMENTO E INSTALAÇÃO. AF_06/2022</t>
  </si>
  <si>
    <t>21,92</t>
  </si>
  <si>
    <t>TÊ DE REDUÇÃO, PVC, SOLDÁVEL, DN 50MM X 25MM, INSTALADO EM PRUMADA DE ÁGUA - FORNECIMENTO E INSTALAÇÃO. AF_06/2022</t>
  </si>
  <si>
    <t>JOELHO 90 GRAUS COM BUCHA DE LATÃO, PVC, SOLDÁVEL, DN 25MM, X 3/4  INSTALADO EM RAMAL OU SUB-RAMAL DE ÁGUA - FORNECIMENTO E INSTALAÇÃO. AF_06/2022</t>
  </si>
  <si>
    <t>15,44</t>
  </si>
  <si>
    <t>JOELHO 90 GRAUS COM BUCHA DE LATÃO, PVC, SOLDÁVEL, DN 25MM, X 1/2  INSTALADO EM RAMAL OU SUB-RAMAL DE ÁGUA - FORNECIMENTO E INSTALAÇÃO. AF_06/2022</t>
  </si>
  <si>
    <t>12,27</t>
  </si>
  <si>
    <t>CAIXA D´ÁGUA EM POLIETILENO, 1000 LITROS (INCLUSOS TUBOS, CONEXÕES E TORNEIRA DE BÓIA) - FORNECIMENTO E INSTALAÇÃO. AF_06/2021</t>
  </si>
  <si>
    <t>838,57</t>
  </si>
  <si>
    <t>SUMIDOURO CIRCULAR, EM CONCRETO PRÉ-MOLDADO, DIÂMETRO INTERNO = 2,38 M, ALTURA INTERNA = 2,50 M, ÁREA DE INFILTRAÇÃO: 21,3 M² (PARA 8 CONTRIBUINTES). AF_12/2020_PA</t>
  </si>
  <si>
    <t>4.864,19</t>
  </si>
  <si>
    <t>CAIXA ENTERRADA HIDRÁULICA RETANGULAR EM ALVENARIA COM TIJOLOS CERÂMICOS MACIÇOS, DIMENSÕES INTERNAS: 0,6X0,6X0,6 M PARA REDE DE DRENAGEM. AF_12/2020</t>
  </si>
  <si>
    <t>533,18</t>
  </si>
  <si>
    <t>CALHA EM CHAPA DE AÇO GALVANIZADO NÚMERO 24, DESENVOLVIMENTO DE 100 CM, INCLUSO TRANSPORTE VERTICAL. AF_07/2019</t>
  </si>
  <si>
    <t>166,22</t>
  </si>
  <si>
    <t>LUVA SIMPLES, PVC, SERIE NORMAL, ESGOTO PREDIAL, DN 100 MM, JUNTA ELÁSTICA, FORNECIDO E INSTALADO EM RAMAL DE DESCARGA OU RAMAL DE ESGOTO SANITÁRIO. AF_08/2022</t>
  </si>
  <si>
    <t>17,68</t>
  </si>
  <si>
    <t>JOELHO 45 GRAUS, PVC, SERIE R, ÁGUA PLUVIAL, DN 100 MM, JUNTA ELÁSTICA, FORNECIDO E INSTALADO EM RAMAL DE ENCAMINHAMENTO. AF_06/2022</t>
  </si>
  <si>
    <t>36,94</t>
  </si>
  <si>
    <t>JOELHO 90 GRAUS, PVC, SERIE R, ÁGUA PLUVIAL, DN 100 MM, JUNTA ELÁSTICA, FORNECIDO E INSTALADO EM RAMAL DE ENCAMINHAMENTO. AF_06/2022</t>
  </si>
  <si>
    <t>35,90</t>
  </si>
  <si>
    <t>TUBO PVC, SÉRIE R, ÁGUA PLUVIAL, DN 100 MM, FORNECIDO E INSTALADO EM RAMAL DE ENCAMINHAMENTO. AF_06/2022</t>
  </si>
  <si>
    <t>47,49</t>
  </si>
  <si>
    <t>TUBO PVC, SÉRIE R, ÁGUA PLUVIAL, DN 150 MM, FORNECIDO E INSTALADO EM RAMAL DE ENCAMINHAMENTO. AF_06/2022</t>
  </si>
  <si>
    <t>73,86</t>
  </si>
  <si>
    <t>LUVA COM BUCHA DE LATÃO, PVC, SOLDÁVEL, DN 25MM X 3/4 , INSTALADO EM RAMAL OU SUB-RAMAL DE ÁGUA - FORNECIMENTO E INSTALAÇÃO. AF_06/2022</t>
  </si>
  <si>
    <t>11,85</t>
  </si>
  <si>
    <t>TE, PVC, SOLDÁVEL, DN 25MM, INSTALADO EM DRENO DE AR-CONDICIONADO - FORNECIMENTO E INSTALAÇÃO. AF_08/2022</t>
  </si>
  <si>
    <t>9,56</t>
  </si>
  <si>
    <t>TANQUE DE LOUÇA BRANCA COM COLUNA, 30L OU EQUIVALENTE, INCLUSO SIFÃO FLEXÍVEL EM PVC, VÁLVULA METÁLICA E TORNEIRA DE METAL CROMADO PADRÃO MÉDIO - FORNECIMENTO E INSTALAÇÃO. AF_01/2020</t>
  </si>
  <si>
    <t>947,80</t>
  </si>
  <si>
    <t>TORNEIRA PARA LAVATORIO DE ACIONAMENTO HIDROMECANICO, FECHAMENTO AUTOMATICO, ACABAMENTO L.C., PRESSMATIC MESA COMPACT, REF.17160606, 1/2" DA DOCOL OU SIMILAR</t>
  </si>
  <si>
    <t>SABONETEIRA PLASTICA TIPO DISPENSER PARA SABONETE LIQUIDO COM RESERVATORIO 800 A 1500 ML, INCLUSO FIXAÇÃO. AF_01/2020</t>
  </si>
  <si>
    <t>59,59</t>
  </si>
  <si>
    <t>TOALHEIRO PLASTICO TIPO DISPENSER PARA PAPEL TOALHA INTERFOLHADO</t>
  </si>
  <si>
    <t>VASO SANITARIO SIFONADO CONVENCIONAL PARA PCD SEM FURO FRONTAL COM LOUÇA BRANCA SEM ASSENTO, INCLUSO CONJUNTO DE LIGAÇÃO PARA BACIA SANITÁRIA AJUSTÁVEL - FORNECIMENTO E INSTALAÇÃO. AF_01/2020</t>
  </si>
  <si>
    <t>757,55</t>
  </si>
  <si>
    <t>VALVULA DE DESCARGA 1 1/2" SEM ACABAMENTO (BASE), DOCOL OU SIMILAR</t>
  </si>
  <si>
    <t>ACABAMENTO PARA VALVULA DE DESCARGA HYDRA ECO CONFORTO CROMADO REF. 4900.C.CONF DA DECA OU SIMILAR - FORNECIMENTO E INSTALACAO</t>
  </si>
  <si>
    <t>BARRA DE APOIO RETA, EM ACO INOX POLIDO, COMPRIMENTO DE 40CM, DIAMETRO MINIMO DE 3CM</t>
  </si>
  <si>
    <t>BARRA DE APOIO RETA, EM ACO INOX POLIDO, COMPRIMENTO 70 CM,  FIXADA NA PAREDE - FORNECIMENTO E INSTALAÇÃO. AF_01/2020</t>
  </si>
  <si>
    <t>361,99</t>
  </si>
  <si>
    <t>BARRA DE APOIO RETA, EM ACO INOX POLIDO, COMPRIMENTO 80 CM,  FIXADA NA PAREDE - FORNECIMENTO E INSTALAÇÃO. AF_01/2020</t>
  </si>
  <si>
    <t>374,87</t>
  </si>
  <si>
    <t>TORNEIRA PARA LAVATORIO DE MESA PRESSMATIC BENEFIT REF. 00490706 DA DOCOL OU SIMILAR</t>
  </si>
  <si>
    <t>PUXADOR PARA PCD, FIXADO NA PORTA - FORNECIMENTO E INSTALAÇÃO. AF_01/2020</t>
  </si>
  <si>
    <t>342,63</t>
  </si>
  <si>
    <t>PROTETOR DE IMPACTO EM ACO INOX POLIDO 304 SHIELD, ALTURA DE 40CM, LARGURA DE 80CM OU 90CM</t>
  </si>
  <si>
    <t>ASSENTO UNIVERSAL PARA BACIA SANITARIA, EM POLIPROPILENO LINHA EVOLUTION SOFT CLOSE DA TUPAN OU SIMILAR</t>
  </si>
  <si>
    <t>PAPELEIRA PLASTICA TIPO DISPENSER PARA PAPEL HIGIENICO ROLAO - FORNECIMENTO E INSTALACAO</t>
  </si>
  <si>
    <t>CABO DE COBRE FLEXÍVEL ISOLADO, 10 MM², ANTI-CHAMA 0,6/1,0 KV, PARA CIRCUITOS TERMINAIS - FORNECIMENTO E INSTALAÇÃO. AF_03/2023</t>
  </si>
  <si>
    <t>14,51</t>
  </si>
  <si>
    <t>CABO DE COBRE FLEXÍVEL ISOLADO, 25 MM², 0,6/1,0 KV, PARA REDE AÉREA DE DISTRIBUIÇÃO DE ENERGIA ELÉTRICA DE BAIXA TENSÃO - FORNECIMENTO E INSTALAÇÃO. AF_07/2020</t>
  </si>
  <si>
    <t>22,74</t>
  </si>
  <si>
    <t>CABO DE COBRE FLEXÍVEL ISOLADO, 4 MM², ANTI-CHAMA 0,6/1,0 KV, PARA CIRCUITOS TERMINAIS - FORNECIMENTO E INSTALAÇÃO. AF_03/2023</t>
  </si>
  <si>
    <t>6,43</t>
  </si>
  <si>
    <t>CABO DE COBRE FLEXÍVEL ISOLADO, 6 MM², ANTI-CHAMA 0,6/1,0 KV, PARA CIRCUITOS TERMINAIS - FORNECIMENTO E INSTALAÇÃO. AF_03/2023</t>
  </si>
  <si>
    <t>9,07</t>
  </si>
  <si>
    <t>CABO DE COBRE FLEXÍVEL ISOLADO, 2,5 MM², ANTI-CHAMA 450/750 V, PARA CIRCUITOS TERMINAIS - FORNECIMENTO E INSTALAÇÃO. AF_03/2023</t>
  </si>
  <si>
    <t>3,89</t>
  </si>
  <si>
    <t>CABO DE COBRE FLEXÍVEL ISOLADO, 4 MM², ANTI-CHAMA 450/750 V, PARA CIRCUITOS TERMINAIS - FORNECIMENTO E INSTALAÇÃO. AF_03/2023</t>
  </si>
  <si>
    <t>6,02</t>
  </si>
  <si>
    <t>CABO DE COBRE FLEXÍVEL ISOLADO, 6 MM², ANTI-CHAMA 450/750 V, PARA CIRCUITOS TERMINAIS - FORNECIMENTO E INSTALAÇÃO. AF_03/2023</t>
  </si>
  <si>
    <t>8,40</t>
  </si>
  <si>
    <t>CAIXA RETANGULAR 4" X 2" ALTA (2,00 M DO PISO), PVC, INSTALADA EM PAREDE - FORNECIMENTO E INSTALAÇÃO. AF_03/2023</t>
  </si>
  <si>
    <t>27,71</t>
  </si>
  <si>
    <t>CAIXA RETANGULAR 4" X 2" MÉDIA (1,30 M DO PISO), PVC, INSTALADA EM PAREDE - FORNECIMENTO E INSTALAÇÃO. AF_03/2023</t>
  </si>
  <si>
    <t>15,73</t>
  </si>
  <si>
    <t>HASTE DE ATERRAMENTO, DIÂMETRO 3/4", COM 3 METROS - FORNECIMENTO E INSTALAÇÃO. AF_08/2023</t>
  </si>
  <si>
    <t>122,10</t>
  </si>
  <si>
    <t>CAIXA ENTERRADA ELÉTRICA RETANGULAR, EM ALVENARIA COM TIJOLOS CERÂMICOS MACIÇOS, FUNDO COM BRITA, DIMENSÕES INTERNAS: 0,3X0,3X0,3 M. AF_12/2020</t>
  </si>
  <si>
    <t>160,73</t>
  </si>
  <si>
    <t>CAIXA DE PASSAGEM/ LUZ / TELEFONIA, DE EMBUTIR, EM CHAPA DE ACO GALVANIZADO, DIMENSOES 120 X 120 X *12* CM (PADRAO CONCESSIONARIA LOCAL)</t>
  </si>
  <si>
    <t>CABO DE COBRE FLEXÍVEL ISOLADO, 50 MM², 0,6/1,0 KV, PARA REDE AÉREA DE DISTRIBUIÇÃO DE ENERGIA ELÉTRICA DE BAIXA TENSÃO - FORNECIMENTO E INSTALAÇÃO. AF_07/2020</t>
  </si>
  <si>
    <t>47,44</t>
  </si>
  <si>
    <t>INTERRUPTOR PARALELO (1 MÓDULO), 10A/250V, INCLUINDO SUPORTE E PLACA - FORNECIMENTO E INSTALAÇÃO. AF_03/2023</t>
  </si>
  <si>
    <t>32,10</t>
  </si>
  <si>
    <t>- COM 1 FURO  (4" X 2") REF. 8508</t>
  </si>
  <si>
    <t>TOMADA ALTA DE EMBUTIR (1 MÓDULO), 2P+T 10 A, INCLUINDO SUPORTE E PLACA - FORNECIMENTO E INSTALAÇÃO. AF_03/2023</t>
  </si>
  <si>
    <t>40,10</t>
  </si>
  <si>
    <t>TOMADA MÉDIA DE EMBUTIR (1 MÓDULO), 2P+T 10 A, INCLUINDO SUPORTE E PLACA - FORNECIMENTO E INSTALAÇÃO. AF_03/2023</t>
  </si>
  <si>
    <t>31,13</t>
  </si>
  <si>
    <t>INTERRUPTOR SIMPLES (1 MÓDULO), 10A/250V, SEM SUPORTE E SEM PLACA - FORNECIMENTO E INSTALAÇÃO. AF_03/2023</t>
  </si>
  <si>
    <t>16,66</t>
  </si>
  <si>
    <t>INTERRUPTOR SIMPLES (1 MÓDULO) COM 1 TOMADA DE EMBUTIR 2P+T 10 A, INCLUINDO SUPORTE E PLACA - FORNECIMENTO E INSTALAÇÃO. AF_03/2023</t>
  </si>
  <si>
    <t>44,88</t>
  </si>
  <si>
    <t>TOMADA MÉDIA DE EMBUTIR (2 MÓDULOS), 2P+T 10 A, SEM SUPORTE E SEM PLACA - FORNECIMENTO E INSTALAÇÃO. AF_03/2023</t>
  </si>
  <si>
    <t>39,95</t>
  </si>
  <si>
    <t>TOMADA MÉDIA DE EMBUTIR (1 MÓDULO), 2P+T 10 A, SEM SUPORTE E SEM PLACA - FORNECIMENTO E INSTALAÇÃO. AF_03/2023</t>
  </si>
  <si>
    <t>21,41</t>
  </si>
  <si>
    <t>DISJUNTOR TERMOMAGNÉTICO TRIPOLAR , CORRENTE NOMINAL DE 125A - FORNECIMENTO E INSTALAÇÃO. AF_10/2020</t>
  </si>
  <si>
    <t>439,10</t>
  </si>
  <si>
    <t>DISJUNTOR TRIPOLAR TIPO DIN, CORRENTE NOMINAL DE 32A - FORNECIMENTO E INSTALAÇÃO. AF_10/2020</t>
  </si>
  <si>
    <t>83,65</t>
  </si>
  <si>
    <t>DISJUNTOR TRIPOLAR TIPO DIN, CORRENTE NOMINAL DE 40A - FORNECIMENTO E INSTALAÇÃO. AF_10/2020</t>
  </si>
  <si>
    <t>90,16</t>
  </si>
  <si>
    <t>DISJUNTOR BIPOLAR TIPO DIN, CORRENTE NOMINAL DE 16A - FORNECIMENTO E INSTALAÇÃO. AF_10/2020</t>
  </si>
  <si>
    <t>60,50</t>
  </si>
  <si>
    <t>DISJUNTOR BIPOLAR TIPO DIN, CORRENTE NOMINAL DE 20A - FORNECIMENTO E INSTALAÇÃO. AF_10/2020</t>
  </si>
  <si>
    <t>62,84</t>
  </si>
  <si>
    <t>DISJUNTOR BIPOLAR TIPO DIN, CORRENTE NOMINAL DE 32A - FORNECIMENTO E INSTALAÇÃO. AF_10/2020</t>
  </si>
  <si>
    <t>65,67</t>
  </si>
  <si>
    <t>DISJUNTOR MONOPOLAR TIPO DIN, CORRENTE NOMINAL DE 16A - FORNECIMENTO E INSTALAÇÃO. AF_10/2020</t>
  </si>
  <si>
    <t>12,65</t>
  </si>
  <si>
    <t>DISJUNTOR MONOPOLAR TIPO DIN, CORRENTE NOMINAL DE 20A - FORNECIMENTO E INSTALAÇÃO. AF_10/2020</t>
  </si>
  <si>
    <t>13,82</t>
  </si>
  <si>
    <t>DISJUNTOR MONOPOLAR TIPO DIN, CORRENTE NOMINAL DE 32A - FORNECIMENTO E INSTALAÇÃO. AF_10/2020</t>
  </si>
  <si>
    <t>15,23</t>
  </si>
  <si>
    <t>DISPOSITIVO DPS CLASSE II, 1 POLO, TENSAO MAXIMA DE 175 V, CORRENTE MAXIMA DE *20* KA (TIPO AC)</t>
  </si>
  <si>
    <t>ELETRODUTO FLEXÍVEL CORRUGADO REFORÇADO, PVC, DN 32 MM (1"), PARA CIRCUITOS TERMINAIS, INSTALADO EM PAREDE - FORNECIMENTO E INSTALAÇÃO. AF_03/2023</t>
  </si>
  <si>
    <t>15,08</t>
  </si>
  <si>
    <t>ELETRODUTO FLEXÍVEL CORRUGADO REFORÇADO, PVC, DN 25 MM (3/4"), PARA CIRCUITOS TERMINAIS, INSTALADO EM PAREDE - FORNECIMENTO E INSTALAÇÃO. AF_03/2023</t>
  </si>
  <si>
    <t>10,45</t>
  </si>
  <si>
    <t>ELETRODUTO FLEXÍVEL CORRUGADO, PEAD, DN 50 (1 1/2"), PARA REDE ENTERRADA DE DISTRIBUIÇÃO DE ENERGIA ELÉTRICA - FORNECIMENTO E INSTALAÇÃO. AF_12/2021</t>
  </si>
  <si>
    <t>8,91</t>
  </si>
  <si>
    <t>ELETRODUTO FLEXÍVEL CORRUGADO, PEAD, DN 63 (2"), PARA REDE ENTERRADA DE DISTRIBUIÇÃO DE ENERGIA ELÉTRICA - FORNECIMENTO E INSTALAÇÃO. AF_12/2021</t>
  </si>
  <si>
    <t>12,72</t>
  </si>
  <si>
    <t>LUMINARIA TIPO PLAFON COM PAINEL LED, 30X30CM, EMBUTIR, POTENCIA DE 24W, 4000K, LUZ NEUTRA, ELGIN OU SIMILAR - FORNECIMENTO E INSTALACAO</t>
  </si>
  <si>
    <t>LUMINARIA LED DE EMBUTIR EM FORRO DE GESSO OU MODULADO, COM ALETAS E REFLETORES EM ALUMINIO ALTO BRILHO, INCLUSO DUAS LAMPADAS T 8 DE 9W - FORNECIMENTO E INSTALACAO</t>
  </si>
  <si>
    <t>QUADRO DE DISTRIBUIÇÃO DE ENERGIA EM CHAPA DE AÇO GALVANIZADO, DE EMBUTIR, COM BARRAMENTO TRIFÁSICO, PARA 18 DISJUNTORES DIN 100A - FORNECIMENTO E INSTALAÇÃO. AF_10/2020</t>
  </si>
  <si>
    <t>510,97</t>
  </si>
  <si>
    <t>QUADRO DE DISTRIBUICAO DE ENRGIA DE EMBUTIR, BARRAMENTO TRIFASICO DE 100A, CAPACIDADE PARA 48 MODULOS DIN DA CEMAR OU SIMILAR - FORNECIMENTO E INSTALACAO</t>
  </si>
  <si>
    <t>QUADRO DE DISTRIBUIÇÃO DE ENERGIA EM CHAPA DE AÇO GALVANIZADO, DE EMBUTIR, COM BARRAMENTO TRIFÁSICO, PARA 12 DISJUNTORES DIN 100A - FORNECIMENTO E INSTALAÇÃO. AF_10/2020</t>
  </si>
  <si>
    <t>370,71</t>
  </si>
  <si>
    <t>RASGO LINEAR MANUAL EM ALVENARIA, PARA ELETRODUTOS, DIÂMETROS MENORES OU IGUAIS A 40 MM. AF_09/2023</t>
  </si>
  <si>
    <t>7,31</t>
  </si>
  <si>
    <t>TOMADA PARA TELEFONE RJ11 - FORNECIMENTO E INSTALAÇÃO. AF_11/2019</t>
  </si>
  <si>
    <t>27,01</t>
  </si>
  <si>
    <t>TOMADA DE REDE RJ45 - FORNECIMENTO E INSTALAÇÃO. AF_11/2019</t>
  </si>
  <si>
    <t>40,37</t>
  </si>
  <si>
    <t>CAIXA OCTOGONAL 4" X 4", PVC, INSTALADA EM LAJE - FORNECIMENTO E INSTALAÇÃO. AF_03/2023</t>
  </si>
  <si>
    <t>14,64</t>
  </si>
  <si>
    <t>CABO ELETRÔNICO CATEGORIA 6, INSTALADO EM EDIFICAÇÃO INSTITUCIONAL - FORNECIMENTO E INSTALAÇÃO. AF_11/2019</t>
  </si>
  <si>
    <t>9,27</t>
  </si>
  <si>
    <t>CABO TELEFÔNICO CCI-50 1 PAR, SEM BLINDAGEM, INSTALADO EM DISTRIBUIÇÃO DE EDIFICAÇÃO INSTITUCIONAL - FORNECIMENTO E INSTALAÇÃO. AF_11/2019</t>
  </si>
  <si>
    <t>1,49</t>
  </si>
  <si>
    <t>CAIXA DE PASSAGEM PARA TELEFONE 15X15X10CM (SOBREPOR), FORNECIMENTO E INSTALACAO. AF_11/2019</t>
  </si>
  <si>
    <t>37,40</t>
  </si>
  <si>
    <t>ELETRODUTO FLEXÍVEL CORRUGADO, PVC, DN 32 MM (1"), PARA CIRCUITOS TERMINAIS, INSTALADO EM FORRO - FORNECIMENTO E INSTALAÇÃO. AF_03/2023</t>
  </si>
  <si>
    <t>21,33</t>
  </si>
  <si>
    <t>TUBO DE AÇO GALVANIZADO COM COSTURA, CLASSE MÉDIA, CONEXÃO ROSQUEADA, DN 20 (3/4"), INSTALADO EM RAMAIS E SUB-RAMAIS DE GÁS - FORNECIMENTO E INSTALAÇÃO. AF_10/2020</t>
  </si>
  <si>
    <t>37,26</t>
  </si>
  <si>
    <t>COTOVELO EM BRONZE/LATÃO, DN 22 MM X 3/4, 90 GRAUS, SEM ANEL DE SOLDA, BOLSA X ROSCA F, INSTALADO EM RAMAL E SUB-RAMAL DE GÁS COMBUSTÍVEL - FORNECIMENTO E INSTALAÇÃO. AF_04/2022</t>
  </si>
  <si>
    <t>34,88</t>
  </si>
  <si>
    <t>NIPLE, EM FERRO GALVANIZADO, CONEXÃO ROSQUEADA, DN 20 (3/4"), INSTALADO EM RAMAIS E SUB-RAMAIS DE GÁS - FORNECIMENTO E INSTALAÇÃO. AF_10/2020</t>
  </si>
  <si>
    <t>20,57</t>
  </si>
  <si>
    <t>VÁLVULA DE ESFERA BRUTA, BRONZE, ROSCÁVEL, 3/4'' - FORNECIMENTO E INSTALAÇÃO. AF_08/2021</t>
  </si>
  <si>
    <t>61,85</t>
  </si>
  <si>
    <t>REGISTRO OU REGULADOR DE GÁS DE COZINHA - FORNECIMENTO E INSTALAÇÃO. AF_08/2021</t>
  </si>
  <si>
    <t>45,38</t>
  </si>
  <si>
    <t>EXTINTOR DE INCÊNDIO PORTÁTIL COM CARGA DE ÁGUA PRESSURIZADA DE 10 L, CLASSE A - FORNECIMENTO E INSTALAÇÃO. AF_10/2020_PE</t>
  </si>
  <si>
    <t>262,58</t>
  </si>
  <si>
    <t>EXTINTOR DE INCÊNDIO PORTÁTIL COM CARGA DE PQS DE 4 KG, CLASSE BC - FORNECIMENTO E INSTALAÇÃO. AF_10/2020_PE</t>
  </si>
  <si>
    <t>254,65</t>
  </si>
  <si>
    <t>PLACA DE SINALIZACAO DE ORIENTACAO E SALVAMENTO, SIMBOLO RETANGULAR, FUNDO VERDE, PICTOGRAMA FOTOLUMINESCENTE, EM PVC, 2MM ANTI-CHAMAS, NAS DIMENSOES (13X26)CM</t>
  </si>
  <si>
    <t>LUMINÁRIA DE EMERGÊNCIA, COM 30 LÂMPADAS LED DE 2 W, SEM REATOR - FORNECIMENTO E INSTALAÇÃO. AF_02/2020</t>
  </si>
  <si>
    <t>23,51</t>
  </si>
  <si>
    <t>TUBO DE AÇO GALVANIZADO COM COSTURA, CLASSE MÉDIA, DN 65 (2 1/2"), CONEXÃO ROSQUEADA, INSTALADO EM REDE DE ALIMENTAÇÃO PARA HIDRANTE - FORNECIMENTO E INSTALAÇÃO. AF_10/2020</t>
  </si>
  <si>
    <t>104,76</t>
  </si>
  <si>
    <t>TÊ, EM AÇO, CONEXÃO SOLDADA, DN 65 (2 1/2"), INSTALADO EM REDE DE ALIMENTAÇÃO PARA HIDRANTE - FORNECIMENTO E INSTALAÇÃO. AF_10/2020</t>
  </si>
  <si>
    <t>534,03</t>
  </si>
  <si>
    <t>COTOVELO 45 GRAUS, EM FERRO GALVANIZADO, CONEXÃO ROSQUEADA, DN 65 (2 1/2), INSTALADO EM RESERVAÇÃO DE ÁGUA DE EDIFICAÇÃO QUE POSSUA RESERVATÓRIO DE FIBRA/FIBROCIMENTO  FORNECIMENTO E INSTALAÇÃO. AF_06/2016</t>
  </si>
  <si>
    <t>116,04</t>
  </si>
  <si>
    <t>LUVA, EM AÇO, CONEXÃO SOLDADA, DN 65 (2 1/2"), INSTALADO EM REDE DE ALIMENTAÇÃO PARA HIDRANTE - FORNECIMENTO E INSTALAÇÃO. AF_10/2020</t>
  </si>
  <si>
    <t>194,99</t>
  </si>
  <si>
    <t>UNIÃO, EM FERRO GALVANIZADO, DN 40 (1 1/2"), CONEXÃO ROSQUEADA, INSTALADO EM REDE DE ALIMENTAÇÃO PARA HIDRANTE - FORNECIMENTO E INSTALAÇÃO. AF_10/2020</t>
  </si>
  <si>
    <t>89,67</t>
  </si>
  <si>
    <t>REGISTRO OU VÁLVULA GLOBO ANGULAR EM LATÃO, PARA HIDRANTES EM INSTALAÇÃO PREDIAL DE INCÊNDIO, 45 GRAUS, 2 1/2" - FORNECIMENTO E INSTALAÇÃO. AF_08/2021</t>
  </si>
  <si>
    <t>203,07</t>
  </si>
  <si>
    <t>ALARME AUDIOVISUAL DE EMERGENCIA, MODELO BIVOLT 110/220V - 50/60HZ, FUNCIONAMENTO POR RADIOFREQUENCIA, ALCANCE ATE 25M, ILUMINACAO LED AUTO BRILHO, PRESSAO SONORA 100DB, INCL PLACA ALTO RELEVO E BRAILLE, DA ANLIK OU SIMILAR</t>
  </si>
  <si>
    <t>ACIONADOR MANUAL TIPO QUEBRA VIDRO PARA ALARME, DA ACERO OU SIMILAR</t>
  </si>
  <si>
    <t>CENTRAL DE ALARME DE INCENDIO ENDERECAVEL, MODELO CIE 1125, (COMPORTA 125 DISPOSITIVOS) DA INTELBRAS OU SIMILAR - FORNECIMENTO E INSTALACAO</t>
  </si>
  <si>
    <t>ACIONADOR MANUAL (QUEBRA-VIDRO) LIGA-DESLIGA PARA ACIONAMENTO DE BOMBA DE INCENDIO</t>
  </si>
  <si>
    <t>- 10.000 LITROS E H=6,00 M, INCLUSO TRANSPORTE E ICAMENTO</t>
  </si>
  <si>
    <t>- 10 M3 E H=6,00 M (CONFIRMAR COM PROJETISTA APOS SONDAGEM)</t>
  </si>
  <si>
    <t>BOMBA CENTRÍFUGA, TRIFÁSICA, 10 CV OU 9,86 HP, HM 85 A 140 M, Q 4,2 A 14,9 M3/H - FORNECIMENTO E INSTALAÇÃO. AF_12/2020</t>
  </si>
  <si>
    <t>8.540,56</t>
  </si>
  <si>
    <t>ABRIGO PARA HIDRANTE, 75X45X17CM, COM REGISTRO GLOBO ANGULAR 45 GRAUS 2 1/2", ADAPTADOR STORZ 2 1/2", MANGUEIRA DE INCÊNDIO 15M 2 1/2" E ESGUICHO EM LATÃO 2 1/2" - FORNECIMENTO E INSTALAÇÃO. AF_10/2020</t>
  </si>
  <si>
    <t>2.216,35</t>
  </si>
  <si>
    <t>EXECUÇÃO DE PASSEIO (CALÇADA) OU PISO DE CONCRETO COM CONCRETO MOLDADO IN LOCO, FEITO EM OBRA, ACABAMENTO CONVENCIONAL, ESPESSURA 6 CM, ARMADO. AF_08/2022</t>
  </si>
  <si>
    <t>77,04</t>
  </si>
  <si>
    <t>ALVENARIA DE VEDAÇÃO DE BLOCOS CERÂMICOS MACIÇOS DE 5X10X20CM (ESPESSURA 10CM) E ARGAMASSA DE ASSENTAMENTO COM PREPARO EM BETONEIRA. AF_05/2020</t>
  </si>
  <si>
    <t>137,94</t>
  </si>
  <si>
    <t>IMPERMEABILIZAÇÃO DE SUPERFÍCIE COM MEMBRANA À BASE DE RESINA ACRÍLICA, 3 DEMÃOS. AF_09/2023</t>
  </si>
  <si>
    <t>45,68</t>
  </si>
  <si>
    <t>FUNDO SELADOR ACRÍLICO, APLICAÇÃO MANUAL EM PAREDE, UMA DEMÃO. AF_04/2023</t>
  </si>
  <si>
    <t>3,68</t>
  </si>
  <si>
    <t>APLICACAO E LIXAMENTO DE MASSA ACRILICA EM PAREDES EM DUAS DEMAOS</t>
  </si>
  <si>
    <t>TEXTURA ACRÍLICA, APLICAÇÃO MANUAL EM PAREDE, UMA DEMÃO. AF_04/2023</t>
  </si>
  <si>
    <t>13,38</t>
  </si>
  <si>
    <t>GUARDA CORPO EM TUBO IND.2.1/2" CH 18, 2 CORRIMAOS (H=0,70M E 0,92M) EM TUBO IND.1.1/2" CH 18, FIXADO EM PILARETE TUBO IND. 2.1/2" CH 18, FECHAMENTO TELA ONDULADA MALHA 2", INCLUS.FUNDO E PINTURA ESMALTE, CONF. DETALHE ANEXO (A-15.004)</t>
  </si>
  <si>
    <t>PINTURA COM TINTA ALQUÍDICA DE FUNDO E ACABAMENTO (ESMALTE SINTÉTICO GRAFITE) PULVERIZADA SOBRE SUPERFÍCIES METÁLICAS (EXCETO PERFIL) EXECUTADO EM OBRA (POR DEMÃO). AF_01/2020_PE</t>
  </si>
  <si>
    <t>22,58</t>
  </si>
  <si>
    <t>PINTURA TINTA DE ACABAMENTO (PIGMENTADA) ESMALTE SINTÉTICO ACETINADO EM MADEIRA, 3 DEMÃOS. AF_01/2021</t>
  </si>
  <si>
    <t>22,63</t>
  </si>
  <si>
    <t>REVESTIMENTO DE ACABAMENTO ARRANHADO, APLICADO COM DESEMPENADEIRA MALHA MEDIA, INCLUSIVE FUNDO PREPARADOR</t>
  </si>
  <si>
    <t>FUNDO SELADOR ACRÍLICO, APLICAÇÃO MANUAL EM TETO, UMA DEMÃO. AF_04/2023</t>
  </si>
  <si>
    <t>4,55</t>
  </si>
  <si>
    <t>EMASSAMENTO COM MASSA LÁTEX, APLICAÇÃO EM TETO, DUAS DEMÃOS, LIXAMENTO MANUAL. AF_04/2023</t>
  </si>
  <si>
    <t>29,49</t>
  </si>
  <si>
    <t>PINTURA LÁTEX ACRÍLICA PREMIUM, APLICAÇÃO MANUAL EM TETO, DUAS DEMÃOS. AF_04/2023</t>
  </si>
  <si>
    <t>14,67</t>
  </si>
  <si>
    <t>SOLEIRA EM GRANITO, LARGURA 15 CM, ESPESSURA 2,0 CM. AF_09/2020</t>
  </si>
  <si>
    <t>117,22</t>
  </si>
  <si>
    <t>PEITORIL LINEAR EM GRANITO OU MÁRMORE, L = 15CM, COMPRIMENTO DE ATÉ 2M, ASSENTADO COM ARGAMASSA 1:6 COM ADITIVO. AF_11/2020</t>
  </si>
  <si>
    <t>188,59</t>
  </si>
  <si>
    <t>CAIXA DE INSPEÇÃO PARA ATERRAMENTO, CIRCULAR, EM POLIETILENO, DIÂMETRO INTERNO = 0,3 M. AF_12/2020</t>
  </si>
  <si>
    <t>51,57</t>
  </si>
  <si>
    <t>HASTE DE ATERRAMENTO, DIÂMETRO 5/8", COM 3 METROS - FORNECIMENTO E INSTALAÇÃO. AF_08/2023</t>
  </si>
  <si>
    <t>81,87</t>
  </si>
  <si>
    <t>CONEXAO ATRAVES DE SOLDA EXOTERMICA, INCLUSO MOLDE, PALITO IGNITOR E ALICATE - FORNECIMENTO E INSTALACAO</t>
  </si>
  <si>
    <t>CORDOALHA DE COBRE NU 35 MM², NÃO ENTERRADA, COM ISOLADOR - FORNECIMENTO E INSTALAÇÃO. AF_08/2023</t>
  </si>
  <si>
    <t>63,46</t>
  </si>
  <si>
    <t>CORDOALHA DE COBRE NU 50 MM², ENTERRADA - FORNECIMENTO E INSTALAÇÃO. AF_08/2023</t>
  </si>
  <si>
    <t>51,80</t>
  </si>
  <si>
    <t>AR CONDICIONADO SPLIT INVERTER, HI-WALL (PAREDE), 9000 BTU/H, CICLO FRIO - FORNECIMENTO E INSTALAÇÃO. AF_11/2021_PE</t>
  </si>
  <si>
    <t>2.705,83</t>
  </si>
  <si>
    <t>RASGO E CHUMBAMENTO EM ALVENARIA PARA TUBOS DE SPLIT PAREDE DE 9000 A 24000 BTUS/H. AF_11/2021</t>
  </si>
  <si>
    <t>TUBO EM COBRE FLEXÍVEL, DN 1/4, COM ISOLAMENTO, INSTALADO EM RAMAL DE ALIMENTAÇÃO DE AR CONDICIONADO COM CONDENSADORA INDIVIDUAL   FORNECIMENTO E INSTALAÇÃO. AF_12/2015</t>
  </si>
  <si>
    <t>24,51</t>
  </si>
  <si>
    <t>TUBO EM COBRE FLEXÍVEL, DN 1/2", COM ISOLAMENTO, INSTALADO EM RAMAL DE ALIMENTAÇÃO DE AR CONDICIONADO COM CONDENSADORA INDIVIDUAL  FORNECIMENTO E INSTALAÇÃO. AF_12/2015</t>
  </si>
  <si>
    <t>51,47</t>
  </si>
  <si>
    <t>ESPELHO CRISTAL, ESPESSURA 4MM FIXADO COM BOTAO FRANCES DE PLASTICO CROMADO, PARAFUSO E BUCHA, SEM MOLDURA - FORNECIMENTO E INSTALACAO</t>
  </si>
  <si>
    <t>PLACA DE SINALIZACAO EM ACRILICO ATE 240 CM2 COM 10 LETRAS, PARA PORTAS</t>
  </si>
  <si>
    <t>LOCACAO MENSAL DE ANDAIME TIPO FACHADEIRO, CONTENDO PLATAFORMA, SAPATAS AJUSTAVEIS, RODAPES, ESCADA MARINHEIRO E GUARDA CORPO, CONFORME AS NORMAS NBR 6494 E NR 18, INCLUSIVE PRIMEIRA MONTAGEM</t>
  </si>
  <si>
    <t>LIMPEZA FINAL DA OBRA</t>
  </si>
  <si>
    <t>ARMAÇÃO DE PILAR OU VIGA DE ESTRUTURA CONVENCIONAL DE CONCRETO ARMADO UTILIZANDO AÇO CA-50 DE 16,0 MM - MONTAGEM. AF_06/2022</t>
  </si>
  <si>
    <t>9,43</t>
  </si>
  <si>
    <t>ESCORAMENTO DE FÔRMAS DE LAJE EM MADEIRA NÃO APARELHADA, PÉ-DIREITO SIMPLES, INCLUSO TRAVAMENTO, 4 UTILIZAÇÕES. AF_09/2020</t>
  </si>
  <si>
    <t>16,19</t>
  </si>
  <si>
    <t>ARMAÇÃO DO SISTEMA DE PAREDES DE CONCRETO, EXECUTADA COMO ARMADURA POSITIVA DE LAJES, TELA Q-138. AF_06/2019</t>
  </si>
  <si>
    <t>10,39</t>
  </si>
  <si>
    <t>ARMAÇÃO DE ESCADA, DE UMA ESTRUTURA CONVENCIONAL DE CONCRETO ARMADO UTILIZANDO AÇO CA-50 DE 10,0 MM - MONTAGEM. AF_11/2020</t>
  </si>
  <si>
    <t>13,01</t>
  </si>
  <si>
    <t>ARMAÇÃO DE ESCADA, DE UMA ESTRUTURA CONVENCIONAL DE CONCRETO ARMADO UTILIZANDO AÇO CA-50 DE 12,5 MM - MONTAGEM. AF_11/2020</t>
  </si>
  <si>
    <t>10,15</t>
  </si>
  <si>
    <t>JUNÇÃO DE REDUÇÃO INVERTIDA, PVC, SÉRIE NORMAL, ESGOTO PREDIAL, DN 100 X 50 MM, JUNTA ELÁSTICA, FORNECIDO E INSTALADO EM RAMAL DE DESCARGA OU RAMAL DE ESGOTO SANITÁRIO. AF_08/2022</t>
  </si>
  <si>
    <t>41,58</t>
  </si>
  <si>
    <t>CURVA CURTA 90 GRAUS, PVC, SERIE NORMAL, ESGOTO PREDIAL, DN 50 MM, JUNTA ELÁSTICA, FORNECIDO E INSTALADO EM RAMAL DE DESCARGA OU RAMAL DE ESGOTO SANITÁRIO. AF_08/2022</t>
  </si>
  <si>
    <t>22,68</t>
  </si>
  <si>
    <t>CAIXA D´ÁGUA EM POLIETILENO, 3000 LITROS - FORNECIMENTO E INSTALAÇÃO. AF_06/2021</t>
  </si>
  <si>
    <t>2.046,06</t>
  </si>
  <si>
    <t>REGISTRO DE GAVETA BRUTO, LATÃO, ROSCÁVEL, 2 1/2" - FORNECIMENTO E INSTALAÇÃO. AF_08/2021</t>
  </si>
  <si>
    <t>292,31</t>
  </si>
  <si>
    <t>ADAPTADOR COM FLANGES LIVRES, PVC, SOLDÁVEL LONGO, DN 75 MM X 2 1/2 , INSTALADO EM RESERVAÇÃO DE ÁGUA DE EDIFICAÇÃO QUE POSSUA RESERVATÓRIO DE FIBRA/FIBROCIMENTO   FORNECIMENTO E INSTALAÇÃO. AF_06/2016</t>
  </si>
  <si>
    <t>226,02</t>
  </si>
  <si>
    <t>ADAPTADOR CURTO COM BOLSA E ROSCA PARA REGISTRO, PVC, SOLDÁVEL, DN 75 MM X 2 1/2 , INSTALADO EM RESERVAÇÃO DE ÁGUA DE EDIFICAÇÃO QUE POSSUA RESERVATÓRIO DE FIBRA/FIBROCIMENTO   FORNECIMENTO E INSTALAÇÃO. AF_06/2016</t>
  </si>
  <si>
    <t>34,95</t>
  </si>
  <si>
    <t>JOELHO 45 GRAUS, PVC, SOLDÁVEL, DN 50MM, INSTALADO EM PRUMADA DE ÁGUA - FORNECIMENTO E INSTALAÇÃO. AF_06/2022</t>
  </si>
  <si>
    <t>16,28</t>
  </si>
  <si>
    <t>JOELHO 45 GRAUS, PVC, SOLDÁVEL, DN 75MM, INSTALADO EM PRUMADA DE ÁGUA - FORNECIMENTO E INSTALAÇÃO. AF_06/2022</t>
  </si>
  <si>
    <t>79,68</t>
  </si>
  <si>
    <t>JOELHO 90 GRAUS, PVC, SOLDÁVEL, DN 75 MM INSTALADO EM RESERVAÇÃO DE ÁGUA DE EDIFICAÇÃO QUE POSSUA RESERVATÓRIO DE FIBRA/FIBROCIMENTO   FORNECIMENTO E INSTALAÇÃO. AF_06/2016</t>
  </si>
  <si>
    <t>104,93</t>
  </si>
  <si>
    <t>TUBO, PVC, SOLDÁVEL, DN 75 MM, INSTALADO EM RESERVAÇÃO DE ÁGUA DE EDIFICAÇÃO QUE POSSUA RESERVATÓRIO DE FIBRA/FIBROCIMENTO   FORNECIMENTO E INSTALAÇÃO. AF_06/2016</t>
  </si>
  <si>
    <t>55,28</t>
  </si>
  <si>
    <t>TÊ, PVC, SOLDÁVEL, DN 75 MM INSTALADO EM RESERVAÇÃO DE ÁGUA DE EDIFICAÇÃO QUE POSSUA RESERVATÓRIO DE FIBRA/FIBROCIMENTO   FORNECIMENTO E INSTALAÇÃO. AF_06/2016</t>
  </si>
  <si>
    <t>84,89</t>
  </si>
  <si>
    <t>CABO DE COBRE FLEXÍVEL ISOLADO, 16 MM², ANTI-CHAMA 0,6/1,0 KV, PARA CIRCUITOS TERMINAIS - FORNECIMENTO E INSTALAÇÃO. AF_03/2023</t>
  </si>
  <si>
    <t>22,78</t>
  </si>
  <si>
    <t>TOMADA MÉDIA DE EMBUTIR (2 MÓDULOS), 2P+T 10 A, INCLUINDO SUPORTE E PLACA - FORNECIMENTO E INSTALAÇÃO. AF_03/2023</t>
  </si>
  <si>
    <t>49,67</t>
  </si>
  <si>
    <t>PINTURA DE DEMARCAÇÃO DE VAGA COM TINTA ACRÍLICA, E = 10 CM, APLICAÇÃO MANUAL. AF_05/2021</t>
  </si>
  <si>
    <t>4,28</t>
  </si>
  <si>
    <t>ENGENHEIRO CIVIL DE OBRA JUNIOR COM ENCARGOS COMPLEMENTARES</t>
  </si>
  <si>
    <t>H</t>
  </si>
  <si>
    <t>116,82</t>
  </si>
  <si>
    <t>MESTRE DE OBRAS COM ENCARGOS COMPLEMENTARES</t>
  </si>
  <si>
    <t>35,07</t>
  </si>
  <si>
    <t>VIGIA DIURNO COM ENCARGOS COMPLEMENTARES</t>
  </si>
  <si>
    <t>19,88</t>
  </si>
  <si>
    <t>PESO</t>
  </si>
  <si>
    <t>G2 G1</t>
  </si>
  <si>
    <t>P2 P3</t>
  </si>
  <si>
    <t>J2 J3</t>
  </si>
  <si>
    <t>G1 G2 G3 G4</t>
  </si>
  <si>
    <t>HORAS</t>
  </si>
  <si>
    <t>PINTURA LÁTEX ACRÍLICA PREMIUM, APLICAÇÃO MANUAL EM PAREDES, DUAS DEMÃOS. AF_04/2023</t>
  </si>
  <si>
    <t>12,05</t>
  </si>
  <si>
    <t>FIXAÇÃO DE TUBOS HORIZONTAIS DE PVC ÁGUA, PVC ESGOTO, PVC ÁGUA PLUVIAL, CPVC, PPR, COBRE OU AÇO, DIÂMETROS MENORES OU IGUAIS A 40 MM, COM ABRAÇADEIRA METÁLICA RÍGIDA TIPO U PERFIL 1 1/4, FIXADA EM PERFILADO EM LAJE. AF_09/2023_PS</t>
  </si>
  <si>
    <t>10,70</t>
  </si>
  <si>
    <t>FIXAÇÃO DE TUBOS VERTICAIS DE PVC ÁGUA, PVC ESGOTO, PVC ÁGUA PLUVIAL, CPVC, PPR, COBRE OU AÇO, DIÂMETROS MENORES OU IGUAIS A 40 MM, COM ABRAÇADEIRA METÁLICA RÍGIDA TIPO U PERFIL 1 1/4, FIXADA EM PERFILADO EM PAREDE. AF_09/2023_PS</t>
  </si>
  <si>
    <t>3,99</t>
  </si>
  <si>
    <t>PORTA EM ALUMÍNIO DE ABRIR TIPO VENEZIANA COM GUARNIÇÃO, FIXAÇÃO COM PARAFUSOS - FORNECIMENTO E INSTALAÇÃO. AF_12/2019</t>
  </si>
  <si>
    <t>692,17</t>
  </si>
  <si>
    <t>ELETRODUTO FLEXÍVEL CORRUGADO, PVC, DN 20 MM (1/2"), PARA CIRCUITOS TERMINAIS, INSTALADO EM PAREDE - FORNECIMENTO E INSTALAÇÃO. AF_03/2023</t>
  </si>
  <si>
    <t>ELETRODUTO RÍGIDO ROSCÁVEL, PVC, DN 20 MM (1/2"), PARA CIRCUITOS TERMINAIS, INSTALADO EM FORRO - FORNECIMENTO E INSTALAÇÃO. AF_03/2023</t>
  </si>
  <si>
    <t>8,66</t>
  </si>
  <si>
    <t>ELETRODUTO RÍGIDO ROSCÁVEL, PVC, DN 20 MM (1/2"), PARA CIRCUITOS TERMINAIS, INSTALADO EM PAREDE - FORNECIMENTO E INSTALAÇÃO. AF_03/2023</t>
  </si>
  <si>
    <t>11,09</t>
  </si>
  <si>
    <t>CABO DE COBRE FLEXÍVEL ISOLADO, 1,5 MM², ANTI-CHAMA 450/750 V, PARA CIRCUITOS TERMINAIS - FORNECIMENTO E INSTALAÇÃO. AF_03/2023</t>
  </si>
  <si>
    <t>2,58</t>
  </si>
  <si>
    <t>42,18</t>
  </si>
  <si>
    <t>TRAMA DE MADEIRA COMPOSTA POR TERÇAS PARA TELHADOS DE ATÉ 2 ÁGUAS PARA TELHA ONDULADA DE FIBROCIMENTO, METÁLICA, PLÁSTICA OU TERMOACÚSTICA, INCLUSO TRANSPORTE VERTICAL. AF_07/2019</t>
  </si>
  <si>
    <t>24,79</t>
  </si>
  <si>
    <t>72,43</t>
  </si>
  <si>
    <t>TELHAMENTO COM TELHA ONDULADA DE FIBROCIMENTO E = 6 MM, COM RECOBRIMENTO LATERAL DE 1 1/4 DE ONDA PARA TELHADO COM INCLINAÇÃO MÁXIMA DE 10°, COM ATÉ 2 ÁGUAS, INCLUSO IÇAMENTO. AF_07/2019</t>
  </si>
  <si>
    <t>48,28</t>
  </si>
  <si>
    <t>JANELA DE AÇO TIPO BASCULANTE PARA VIDROS, COM BATENTE, FERRAGENS E PINTURA ANTICORROSIVA. EXCLUSIVE VIDROS, ACABAMENTO, ALIZAR E CONTRAMARCO. FORNECIMENTO E INSTALAÇÃO. AF_12/2019</t>
  </si>
  <si>
    <t>606,87</t>
  </si>
  <si>
    <t>LASTRO DE CONCRETO MAGRO, APLICADO EM PISOS, LAJES SOBRE SOLO OU RADIERS, ESPESSURA DE 3 CM. AF_01/2024</t>
  </si>
  <si>
    <t>17,33</t>
  </si>
  <si>
    <t>33,57</t>
  </si>
  <si>
    <t>CONDULETE DE PVC, TIPO B, PARA ELETRODUTO DE PVC SOLDÁVEL DN 25 MM (3/4''), APARENTE - FORNECIMENTO E INSTALAÇÃO. AF_10/2022</t>
  </si>
  <si>
    <t>17,40</t>
  </si>
  <si>
    <t>22,38</t>
  </si>
  <si>
    <t>LUMINÁRIA TIPO CALHA, DE SOBREPOR, COM 2 LÂMPADAS TUBULARES FLUORESCENTES DE 36 W, COM REATOR DE PARTIDA RÁPIDA - FORNECIMENTO E INSTALAÇÃO. AF_02/2020</t>
  </si>
  <si>
    <t>156,29</t>
  </si>
  <si>
    <t>PAREDE DE MADEIRA COMPENSADA PARA CONSTRUÇÃO TEMPORÁRIA EM CHAPA SIMPLES, EXTERNA, COM ÁREA LÍQUIDA MAIOR OU IGUAL A 6 M², SEM VÃO. AF_05/2018</t>
  </si>
  <si>
    <t>158,17</t>
  </si>
  <si>
    <t>PAREDE DE MADEIRA COMPENSADA PARA CONSTRUÇÃO TEMPORÁRIA EM CHAPA SIMPLES, EXTERNA, COM ÁREA LÍQUIDA MENOR QUE 6 M², SEM VÃO. AF_05/2018</t>
  </si>
  <si>
    <t>PAREDE DE MADEIRA COMPENSADA PARA CONSTRUÇÃO TEMPORÁRIA EM CHAPA SIMPLES, EXTERNA, COM ÁREA LÍQUIDA MAIOR OU IGUAL A 6 M², COM VÃO. AF_05/2018</t>
  </si>
  <si>
    <t>189,48</t>
  </si>
  <si>
    <t>PAREDE DE MADEIRA COMPENSADA PARA CONSTRUÇÃO TEMPORÁRIA EM CHAPA SIMPLES, EXTERNA, COM ÁREA LÍQUIDA MENOR QUE 6 M², COM VÃO. AF_05/2018</t>
  </si>
  <si>
    <t>240,34</t>
  </si>
  <si>
    <t>946,30</t>
  </si>
  <si>
    <t xml:space="preserve">FERROLHO COM FECHO / TRINCO REDONDO, EM ACO GALVANIZADO / ZINCADO, DE SOBREPOR, COM COMPRIMENTO DE 8" E ESPESSURA MINIMA DA CHAPA DE 1,50 MM                                                                                                                                                                                                                                                                                                                                                              </t>
  </si>
  <si>
    <t xml:space="preserve">UN    </t>
  </si>
  <si>
    <t>TRANSPORTE COM CAMINHÃO CARROCERIA 9T, EM VIA URBANA PAVIMENTADA, DMT ATÉ 30KM (UNIDADE: TXKM). AF_07/2020</t>
  </si>
  <si>
    <t>TXKM</t>
  </si>
  <si>
    <t>2,14</t>
  </si>
  <si>
    <t>TRANSPORTE COM CAMINHÃO CARROCERIA 9T, EM VIA URBANA PAVIMENTADA, ADICIONAL PARA DMT EXCEDENTE A 30 KM (UNIDADE: TXKM). AF_07/2020</t>
  </si>
  <si>
    <t>0,85</t>
  </si>
  <si>
    <t>SERVENTE COM ENCARGOS COMPLEMENTARES</t>
  </si>
  <si>
    <t>18,31</t>
  </si>
  <si>
    <t>TELHADISTA COM ENCARGOS COMPLEMENTARES</t>
  </si>
  <si>
    <t>21,98</t>
  </si>
  <si>
    <t>GUINCHO ELÉTRICO DE COLUNA, CAPACIDADE 400 KG, COM MOTO FREIO, MOTOR TRIFÁSICO DE 1,25 CV - CHP DIURNO. AF_03/2016</t>
  </si>
  <si>
    <t>CHP</t>
  </si>
  <si>
    <t>25,10</t>
  </si>
  <si>
    <t>GUINCHO ELÉTRICO DE COLUNA, CAPACIDADE 400 KG, COM MOTO FREIO, MOTOR TRIFÁSICO DE 1,25 CV - CHI DIURNO. AF_03/2016</t>
  </si>
  <si>
    <t>CHI</t>
  </si>
  <si>
    <t>23,93</t>
  </si>
  <si>
    <t xml:space="preserve">HASTE RETA PARA GANCHO DE FERRO GALVANIZADO, COM ROSCA 1/4 " X 30 CM PARA FIXACAO DE TELHA METALICA, INCLUI PORCA E ARRUELAS DE VEDACAO                                                                                                                                                                                                                                                                                                                                                                   </t>
  </si>
  <si>
    <t xml:space="preserve">CJ    </t>
  </si>
  <si>
    <t>SERRALHEIRO COM ENCARGOS COMPLEMENTARES</t>
  </si>
  <si>
    <t>22,69</t>
  </si>
  <si>
    <t>AUXILIAR DE SERRALHEIRO COM ENCARGOS COMPLEMENTARES</t>
  </si>
  <si>
    <t>18,75</t>
  </si>
  <si>
    <t>FORNECIMENTO, MONTAGEM E INSTALACAO DE ESTRUTURA METALICA, COM LIGACAO SOLDADAS, INCLUSOS PERFIS METALICOS, CHAPA METALICAS, MAO DE OBRA E TRANSPORTE COM GUINDALTO - FORNECIMENTO E INSTALACAO</t>
  </si>
  <si>
    <t xml:space="preserve">MOLA HIDRAULICA DE PISO, PARA PORTAS DE ATE 1100 MM E PESO DE ATE 120 KG, COM CORPO EM ACO INOX                                                                                                                                                                                                                                                                                                                                                                                                           </t>
  </si>
  <si>
    <t xml:space="preserve">VIDRO TEMPERADO INCOLOR PARA PORTA DE ABRIR, E = 10 MM (SEM FERRAGENS E SEM COLOCACAO)                                                                                                                                                                                                                                                                                                                                                                                                                    </t>
  </si>
  <si>
    <t xml:space="preserve">M2    </t>
  </si>
  <si>
    <t xml:space="preserve">CONJ. DE FERRAGENS PARA PORTA DE VIDRO TEMPERADO, EM ZAMAC CROMADO, CONTEMPLANDO DOBRADICA INF., DOBRADICA SUP., PIVO PARA DOBRADICA INF., PIVO PARA DOBRADICA SUP., FECHADURA CENTRAL EM ZAMC. CROMADO, CONTRA FECHADURA DE PRESSAO                                                                                                                                                                                                                                                                      </t>
  </si>
  <si>
    <t>VIDRACEIRO COM ENCARGOS COMPLEMENTARES</t>
  </si>
  <si>
    <t>20,19</t>
  </si>
  <si>
    <t>ASSENTADOR DE TUBOS COM ENCARGOS COMPLEMENTARES</t>
  </si>
  <si>
    <t>16,34</t>
  </si>
  <si>
    <t xml:space="preserve">ANEL BORRACHA, PARA TUBO PVC, REDE COLETOR ESGOTO, DN 100 MM (NBR 7362)                                                                                                                                                                                                                                                                                                                                                                                                                                   </t>
  </si>
  <si>
    <t xml:space="preserve">ANEL BORRACHA, PARA TUBO PVC, REDE COLETOR ESGOTO, DN 150 MM (NBR 7362)                                                                                                                                                                                                                                                                                                                                                                                                                                   </t>
  </si>
  <si>
    <t xml:space="preserve">REDUCAO EXCENTRICA PVC, DN 100 X 50 MM, PARA ESGOTO PREDIAL                                                                                                                                                                                                                                                                                                                                                                                                                                               </t>
  </si>
  <si>
    <t xml:space="preserve">PASTA LUBRIFICANTE PARA TUBOS E CONEXOES COM JUNTA ELASTICA, EMBALAGEM DE *400* GR (USO EM PVC, ACO, POLIETILENO E OUTROS)                                                                                                                                                                                                                                                                                                                                                                                </t>
  </si>
  <si>
    <t>VÁLVULA EM PLÁSTICO 1 PARA PIA, TANQUE OU LAVATÓRIO, COM OU SEM LADRÃO - FORNECIMENTO E INSTALAÇÃO. AF_01/2020</t>
  </si>
  <si>
    <t>9,38</t>
  </si>
  <si>
    <t>SIFÃO DO TIPO FLEXÍVEL EM PVC 1  X 1.1/2  - FORNECIMENTO E INSTALAÇÃO. AF_01/2020</t>
  </si>
  <si>
    <t>12,42</t>
  </si>
  <si>
    <t>ENGATE FLEXÍVEL EM PLÁSTICO BRANCO, 1/2 X 30CM - FORNECIMENTO E INSTALAÇÃO. AF_01/2020</t>
  </si>
  <si>
    <t>10,31</t>
  </si>
  <si>
    <t>LAVATÓRIO LOUÇA BRANCA SUSPENSO, 29,5 X 39CM OU EQUIVALENTE, PADRÃO POPULAR - FORNECIMENTO E INSTALAÇÃO. AF_01/2020</t>
  </si>
  <si>
    <t>151,36</t>
  </si>
  <si>
    <t xml:space="preserve">DISJUNTOR TERMOMAGNETICO PARA TRILHO DIN (IEC), TRIPOLAR, 63 A                                                                                                                                                                                                                                                                                                                                                                                                                                            </t>
  </si>
  <si>
    <t>AUXILIAR DE ELETRICISTA COM ENCARGOS COMPLEMENTARES</t>
  </si>
  <si>
    <t>19,09</t>
  </si>
  <si>
    <t>ELETRICISTA COM ENCARGOS COMPLEMENTARES</t>
  </si>
  <si>
    <t xml:space="preserve">TERMINAL A COMPRESSAO EM COBRE ESTANHADO PARA CABO 16 MM2, 1 FURO E 1 COMPRESSAO, PARA PARAFUSO DE FIXACAO M6                                                                                                                                                                                                                                                                                                                                                                                             </t>
  </si>
  <si>
    <t xml:space="preserve">DISPOSITIVO DR, 2 POLOS, SENSIBILIDADE DE 30 MA, CORRENTE DE 25 A, TIPO AC                                                                                                                                                                                                                                                                                                                                                                                                                                </t>
  </si>
  <si>
    <t xml:space="preserve">DISPOSITIVO DR, 2 POLOS, SENSIBILIDADE DE 30 MA, CORRENTE DE 40 A, TIPO AC                                                                                                                                                                                                                                                                                                                                                                                                                                </t>
  </si>
  <si>
    <t xml:space="preserve">PLACA DE SINALIZACAO DE SEGURANCA CONTRA INCENDIO, FOTOLUMINESCENTE, QUADRADA, *14 X 14* CM, EM PVC *2* MM ANTI-CHAMAS (SIMBOLOS, CORES E PICTOGRAMAS CONFORME NBR 16820)                                                                                                                                                                                                                                                                                                                                 </t>
  </si>
  <si>
    <t>AJUDANTE DE PEDREIRO COM ENCARGOS COMPLEMENTARES</t>
  </si>
  <si>
    <t>18,79</t>
  </si>
  <si>
    <t>PINTOR COM ENCARGOS COMPLEMENTARES</t>
  </si>
  <si>
    <t>24,02</t>
  </si>
  <si>
    <t xml:space="preserve">TINTA LATEX ACRILICA SUPER PREMIUM, COR BRANCO FOSCO                                                                                                                                                                                                                                                                                                                                                                                                                                                      </t>
  </si>
  <si>
    <t xml:space="preserve">L     </t>
  </si>
  <si>
    <t xml:space="preserve">GRAMPO DE ACO POLIDO 7/8 " X 9                                                                                                                                                                                                                                                                                                                                                                                                                                                                            </t>
  </si>
  <si>
    <t xml:space="preserve">KG    </t>
  </si>
  <si>
    <t xml:space="preserve">BUCHA DE NYLON SEM ABA S10, COM PARAFUSO DE 6,10 X 65 MM EM ACO ZINCADO COM ROSCA SOBERBA, CABECA CHATA E FENDA PHILLIPS                                                                                                                                                                                                                                                                                                                                                                                  </t>
  </si>
  <si>
    <t xml:space="preserve">GRAMPO METALICO TIPO OLHAL PARA HASTE DE ATERRAMENTO DE 5/8'', CONDUTOR DE *10* A 50 MM2                                                                                                                                                                                                                                                                                                                                                                                                                  </t>
  </si>
  <si>
    <t xml:space="preserve">PARAFUSO ROSCA SOBERBA ZINCADO CABECA CHATA FENDA SIMPLES 4,8 X 40 MM (1.1/2 ")                                                                                                                                                                                                                                                                                                                                                                                                                           </t>
  </si>
  <si>
    <t xml:space="preserve">MINICAPTOR, EM ACO GALVANIZADO A FOGO, FIXACAO HORIZONTAL DE 2 FUROS, SEM BANDEIRA, H=600 MM X DN=10 MM                                                                                                                                                                                                                                                                                                                                                                                                   </t>
  </si>
  <si>
    <t xml:space="preserve">TABUA NAO APARELHADA *2,5 X 30* CM, EM MACARANDUBA/MASSARANDUBA, ANGELIM OU EQUIVALENTE DA REGIAO - BRUTA                                                                                                                                                                                                                                                                                                                                                                                                 </t>
  </si>
  <si>
    <t xml:space="preserve">M     </t>
  </si>
  <si>
    <t xml:space="preserve">VIGA NAO APARELHADA *6 X 16* CM, EM MACARANDUBA/MASSARANDUBA, ANGELIM OU EQUIVALENTE DA REGIAO - BRUTA                                                                                                                                                                                                                                                                                                                                                                                                    </t>
  </si>
  <si>
    <t>PEDREIRO COM ENCARGOS COMPLEMENTARES</t>
  </si>
  <si>
    <t>22,50</t>
  </si>
  <si>
    <t xml:space="preserve">PLACA DE SINALIZACAO DE SEGURANCA CONTRA INCENDIO, FOTOLUMINESCENTE, RETANGULAR, *20 X 40* CM, EM PVC *2* MM ANTI-CHAMAS (SIMBOLOS, CORES E PICTOGRAMAS CONFORME NBR 16820)                                                                                                                                                                                                                                                                                                                               </t>
  </si>
  <si>
    <t xml:space="preserve">PLACA DE INAUGURACAO METALICA, *40* CM X *60* CM                                                                                                                                                                                                                                                                                                                                                                                                                                                          </t>
  </si>
  <si>
    <t xml:space="preserve">CHAPA DE ACO GROSSA, ASTM A36, E = 1 " (25,40 MM) 199,18 KG/M2                                                                                                                                                                                                                                                                                                                                                                                                                                            </t>
  </si>
  <si>
    <t>ARMAÇÃO UTILIZANDO AÇO CA-25 DE 8,0 MM - MONTAGEM. AF_06/2022</t>
  </si>
  <si>
    <t>12,17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</si>
</sst>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
    <numFmt numFmtId="169" formatCode="_-* #,##0.0000_-;\-* #,##0.0000_-;_-* &quot;-&quot;??_-;_-@_-"/>
  </numFmts>
  <fonts count="64"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0"/>
      <name val="Cambria"/>
      <family val="1"/>
    </font>
    <font>
      <sz val="8"/>
      <name val="Cambria"/>
      <family val="1"/>
    </font>
    <font>
      <b/>
      <sz val="9"/>
      <name val="Cambria"/>
      <family val="1"/>
    </font>
    <font>
      <b/>
      <sz val="8"/>
      <name val="Cambria"/>
      <family val="1"/>
    </font>
    <font>
      <b/>
      <sz val="12"/>
      <name val="Cambria"/>
      <family val="1"/>
    </font>
    <font>
      <b/>
      <sz val="16"/>
      <name val="Cambria"/>
      <family val="1"/>
    </font>
    <font>
      <b/>
      <sz val="8"/>
      <color rgb="FF000000"/>
      <name val="Cambria"/>
      <family val="1"/>
    </font>
    <font>
      <sz val="8"/>
      <color rgb="FF000000"/>
      <name val="Cambria"/>
      <family val="1"/>
    </font>
    <font>
      <b/>
      <sz val="6"/>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mbria"/>
      <family val="1"/>
    </font>
    <font>
      <sz val="11"/>
      <name val="Calibri"/>
      <family val="2"/>
      <scheme val="minor"/>
    </font>
    <font>
      <b/>
      <sz val="11"/>
      <color theme="1"/>
      <name val="Calibri"/>
      <family val="2"/>
      <scheme val="minor"/>
    </font>
    <font>
      <b/>
      <sz val="8"/>
      <color rgb="FFFF0000"/>
      <name val="Cambria"/>
      <family val="1"/>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sz val="10"/>
      <name val="Calibri"/>
      <family val="2"/>
      <scheme val="minor"/>
    </font>
    <font>
      <sz val="11"/>
      <color rgb="FFFF0000"/>
      <name val="Calibri"/>
      <family val="2"/>
      <scheme val="minor"/>
    </font>
    <font>
      <sz val="10"/>
      <color rgb="FFFF0000"/>
      <name val="Cambria"/>
      <family val="1"/>
    </font>
    <font>
      <b/>
      <sz val="12"/>
      <color rgb="FFFF0000"/>
      <name val="Cambria"/>
      <family val="1"/>
    </font>
    <font>
      <sz val="8"/>
      <color rgb="FFFF0000"/>
      <name val="Cambria"/>
      <family val="1"/>
    </font>
    <font>
      <b/>
      <sz val="9"/>
      <color rgb="FFFF0000"/>
      <name val="Cambria"/>
      <family val="1"/>
    </font>
    <font>
      <sz val="11"/>
      <color rgb="FFFF0000"/>
      <name val="Cambria"/>
      <family val="1"/>
    </font>
    <font>
      <b/>
      <sz val="14"/>
      <color rgb="FFFF0000"/>
      <name val="Cambria"/>
      <family val="1"/>
    </font>
    <font>
      <sz val="9"/>
      <color rgb="FFFF0000"/>
      <name val="Cambria"/>
      <family val="1"/>
    </font>
    <font>
      <sz val="10"/>
      <color rgb="FFFF0000"/>
      <name val="Arial"/>
      <family val="2"/>
    </font>
    <font>
      <b/>
      <sz val="16"/>
      <color rgb="FFFF0000"/>
      <name val="Bahnschrift SemiBold Condensed"/>
      <family val="2"/>
    </font>
    <font>
      <sz val="16"/>
      <color rgb="FFFF0000"/>
      <name val="Bahnschrift SemiBold Condensed"/>
      <family val="2"/>
    </font>
    <font>
      <b/>
      <sz val="16"/>
      <name val="Bahnschrift SemiBold Condensed"/>
      <family val="2"/>
    </font>
    <font>
      <sz val="16"/>
      <name val="Bahnschrift SemiBold Condensed"/>
      <family val="2"/>
    </font>
    <font>
      <sz val="11"/>
      <color rgb="FF00B050"/>
      <name val="Calibri"/>
      <family val="2"/>
      <scheme val="minor"/>
    </font>
    <font>
      <b/>
      <sz val="16"/>
      <color rgb="FF00B050"/>
      <name val="Bahnschrift SemiBold Condensed"/>
      <family val="2"/>
    </font>
    <font>
      <sz val="16"/>
      <color rgb="FF00B050"/>
      <name val="Bahnschrift SemiBold Condensed"/>
      <family val="2"/>
    </font>
    <font>
      <b/>
      <sz val="14"/>
      <name val="Cambria"/>
      <family val="1"/>
    </font>
    <font>
      <b/>
      <sz val="7"/>
      <name val="Cambria"/>
      <family val="1"/>
    </font>
    <font>
      <b/>
      <sz val="11"/>
      <name val="Cambria"/>
      <family val="1"/>
    </font>
    <font>
      <b/>
      <sz val="11"/>
      <name val="Calibri"/>
      <family val="2"/>
      <scheme val="minor"/>
    </font>
    <font>
      <b/>
      <sz val="9"/>
      <name val="Calibri"/>
      <family val="2"/>
      <scheme val="minor"/>
    </font>
    <font>
      <sz val="8"/>
      <name val="Arial"/>
      <family val="2"/>
    </font>
    <font>
      <b/>
      <sz val="10"/>
      <name val="Arial"/>
      <family val="2"/>
    </font>
    <font>
      <b/>
      <sz val="10"/>
      <name val="Calibri"/>
      <family val="2"/>
      <scheme val="minor"/>
    </font>
    <font>
      <b/>
      <sz val="15"/>
      <color rgb="FF000000"/>
      <name val="Calibri"/>
      <family val="2"/>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808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6" tint="0.59999389629810485"/>
        <bgColor indexed="64"/>
      </patternFill>
    </fill>
  </fills>
  <borders count="6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thin">
        <color rgb="FF000000"/>
      </top>
      <bottom style="thin">
        <color rgb="FF000000"/>
      </bottom>
      <diagonal/>
    </border>
    <border>
      <left style="thin">
        <color indexed="64"/>
      </left>
      <right/>
      <top/>
      <bottom style="thin">
        <color rgb="FF000000"/>
      </bottom>
      <diagonal/>
    </border>
    <border>
      <left style="thin">
        <color rgb="FF000000"/>
      </left>
      <right/>
      <top/>
      <bottom/>
      <diagonal/>
    </border>
    <border>
      <left style="thin">
        <color rgb="FF000000"/>
      </left>
      <right/>
      <top/>
      <bottom style="thin">
        <color indexed="64"/>
      </bottom>
      <diagonal/>
    </border>
  </borders>
  <cellStyleXfs count="44">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18" fillId="0" borderId="0"/>
    <xf numFmtId="0" fontId="27" fillId="0" borderId="0"/>
    <xf numFmtId="44" fontId="18" fillId="0" borderId="0" applyFont="0" applyFill="0" applyBorder="0" applyAlignment="0" applyProtection="0"/>
    <xf numFmtId="0" fontId="18"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8" fillId="0" borderId="0" applyFont="0" applyFill="0" applyBorder="0" applyAlignment="0" applyProtection="0"/>
    <xf numFmtId="0" fontId="63" fillId="0" borderId="0"/>
  </cellStyleXfs>
  <cellXfs count="990">
    <xf numFmtId="0" fontId="0" fillId="0" borderId="0" xfId="0"/>
    <xf numFmtId="0" fontId="0" fillId="0" borderId="0" xfId="0" applyAlignment="1">
      <alignment vertical="center"/>
    </xf>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9" fillId="0" borderId="1" xfId="0" applyFont="1" applyBorder="1" applyAlignment="1">
      <alignment vertical="center"/>
    </xf>
    <xf numFmtId="0" fontId="16" fillId="0" borderId="0" xfId="0" applyFont="1" applyAlignment="1">
      <alignment wrapText="1"/>
    </xf>
    <xf numFmtId="0" fontId="9" fillId="0" borderId="6" xfId="0" applyFont="1" applyBorder="1" applyAlignment="1">
      <alignment vertical="center" wrapText="1"/>
    </xf>
    <xf numFmtId="0" fontId="9" fillId="0" borderId="10" xfId="0" applyFont="1" applyBorder="1" applyAlignment="1">
      <alignment vertical="center"/>
    </xf>
    <xf numFmtId="0" fontId="10" fillId="2" borderId="4" xfId="0" applyFont="1" applyFill="1" applyBorder="1" applyAlignment="1">
      <alignment vertical="center"/>
    </xf>
    <xf numFmtId="0" fontId="19" fillId="0" borderId="0" xfId="14" applyFont="1"/>
    <xf numFmtId="0" fontId="12" fillId="0" borderId="0" xfId="14" applyFont="1" applyAlignment="1">
      <alignment vertical="center"/>
    </xf>
    <xf numFmtId="0" fontId="19" fillId="0" borderId="0" xfId="14" applyFont="1" applyAlignment="1">
      <alignment vertical="center"/>
    </xf>
    <xf numFmtId="49" fontId="19" fillId="0" borderId="0" xfId="14" applyNumberFormat="1" applyFont="1"/>
    <xf numFmtId="0" fontId="19" fillId="9" borderId="0" xfId="14" applyFont="1" applyFill="1"/>
    <xf numFmtId="0" fontId="18" fillId="0" borderId="0" xfId="14" applyAlignment="1">
      <alignment wrapText="1"/>
    </xf>
    <xf numFmtId="0" fontId="18" fillId="0" borderId="0" xfId="14"/>
    <xf numFmtId="4" fontId="6" fillId="0" borderId="0" xfId="14" applyNumberFormat="1" applyFont="1"/>
    <xf numFmtId="0" fontId="21" fillId="7" borderId="35" xfId="14" applyFont="1" applyFill="1" applyBorder="1" applyAlignment="1" applyProtection="1">
      <alignment horizontal="left" vertical="center"/>
      <protection locked="0"/>
    </xf>
    <xf numFmtId="0" fontId="22" fillId="8" borderId="36" xfId="14" applyFont="1" applyFill="1" applyBorder="1" applyAlignment="1" applyProtection="1">
      <alignment horizontal="left" vertical="center"/>
      <protection locked="0"/>
    </xf>
    <xf numFmtId="0" fontId="23" fillId="7" borderId="37" xfId="14" applyFont="1" applyFill="1" applyBorder="1" applyAlignment="1" applyProtection="1">
      <alignment vertical="center"/>
      <protection locked="0"/>
    </xf>
    <xf numFmtId="49" fontId="24" fillId="8" borderId="38" xfId="14" applyNumberFormat="1" applyFont="1" applyFill="1" applyBorder="1" applyAlignment="1" applyProtection="1">
      <alignment vertical="center"/>
      <protection locked="0"/>
    </xf>
    <xf numFmtId="0" fontId="23" fillId="7" borderId="39" xfId="14" applyFont="1" applyFill="1" applyBorder="1" applyAlignment="1" applyProtection="1">
      <alignment vertical="center"/>
      <protection locked="0"/>
    </xf>
    <xf numFmtId="0" fontId="21" fillId="7" borderId="37" xfId="14" applyFont="1" applyFill="1" applyBorder="1" applyAlignment="1" applyProtection="1">
      <alignment horizontal="left" vertical="center"/>
      <protection locked="0"/>
    </xf>
    <xf numFmtId="0" fontId="23" fillId="7" borderId="35" xfId="14" applyFont="1" applyFill="1" applyBorder="1" applyAlignment="1" applyProtection="1">
      <alignment vertical="center"/>
      <protection locked="0"/>
    </xf>
    <xf numFmtId="0" fontId="24" fillId="8" borderId="36" xfId="14" applyFont="1" applyFill="1" applyBorder="1" applyAlignment="1" applyProtection="1">
      <alignment vertical="center"/>
      <protection locked="0"/>
    </xf>
    <xf numFmtId="0" fontId="24" fillId="8" borderId="38" xfId="14" applyFont="1" applyFill="1" applyBorder="1" applyAlignment="1" applyProtection="1">
      <alignment vertical="center"/>
      <protection locked="0"/>
    </xf>
    <xf numFmtId="14" fontId="24" fillId="8" borderId="40" xfId="14" applyNumberFormat="1" applyFont="1" applyFill="1" applyBorder="1" applyAlignment="1" applyProtection="1">
      <alignment horizontal="left" vertical="center"/>
      <protection locked="0"/>
    </xf>
    <xf numFmtId="0" fontId="24" fillId="8" borderId="40" xfId="14" applyFont="1" applyFill="1" applyBorder="1" applyAlignment="1" applyProtection="1">
      <alignment vertical="center"/>
      <protection locked="0"/>
    </xf>
    <xf numFmtId="0" fontId="7" fillId="5" borderId="0" xfId="0" applyFont="1" applyFill="1" applyAlignment="1">
      <alignment horizontal="center" vertical="center" wrapText="1"/>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49" fontId="28" fillId="8" borderId="38" xfId="14" applyNumberFormat="1" applyFont="1" applyFill="1" applyBorder="1" applyAlignment="1" applyProtection="1">
      <alignment vertical="center"/>
      <protection locked="0"/>
    </xf>
    <xf numFmtId="0" fontId="0" fillId="2" borderId="12" xfId="0" applyFill="1" applyBorder="1"/>
    <xf numFmtId="0" fontId="0" fillId="2" borderId="2" xfId="0" applyFill="1" applyBorder="1"/>
    <xf numFmtId="49" fontId="9" fillId="0" borderId="43" xfId="14" applyNumberFormat="1" applyFont="1" applyBorder="1" applyAlignment="1">
      <alignment horizontal="center"/>
    </xf>
    <xf numFmtId="0" fontId="11" fillId="0" borderId="0" xfId="14" applyFont="1" applyAlignment="1">
      <alignment horizontal="center"/>
    </xf>
    <xf numFmtId="49" fontId="11" fillId="5" borderId="3" xfId="14" applyNumberFormat="1" applyFont="1" applyFill="1" applyBorder="1" applyAlignment="1">
      <alignment horizontal="center"/>
    </xf>
    <xf numFmtId="0" fontId="14" fillId="5" borderId="3" xfId="14" applyFont="1" applyFill="1" applyBorder="1" applyAlignment="1">
      <alignment horizontal="center" vertical="center"/>
    </xf>
    <xf numFmtId="0" fontId="11" fillId="5" borderId="3" xfId="14" applyFont="1" applyFill="1" applyBorder="1" applyAlignment="1">
      <alignment horizontal="center" vertical="center"/>
    </xf>
    <xf numFmtId="49" fontId="11" fillId="0" borderId="3" xfId="14" applyNumberFormat="1" applyFont="1" applyBorder="1" applyAlignment="1">
      <alignment horizontal="center" vertical="center"/>
    </xf>
    <xf numFmtId="0" fontId="14" fillId="0" borderId="3" xfId="14" applyFont="1" applyBorder="1" applyAlignment="1">
      <alignment horizontal="left" vertical="center" wrapText="1"/>
    </xf>
    <xf numFmtId="0" fontId="11" fillId="0" borderId="3" xfId="14" applyFont="1" applyBorder="1" applyAlignment="1">
      <alignment horizontal="center" vertical="center"/>
    </xf>
    <xf numFmtId="14" fontId="11" fillId="0" borderId="3" xfId="14" applyNumberFormat="1" applyFont="1" applyBorder="1" applyAlignment="1">
      <alignment horizontal="center" vertical="center"/>
    </xf>
    <xf numFmtId="44" fontId="11" fillId="0" borderId="3" xfId="16" applyFont="1" applyFill="1" applyBorder="1" applyAlignment="1">
      <alignment horizontal="center" vertical="center"/>
    </xf>
    <xf numFmtId="49" fontId="11" fillId="5" borderId="3" xfId="14" applyNumberFormat="1" applyFont="1" applyFill="1" applyBorder="1" applyAlignment="1">
      <alignment horizontal="center" vertical="center"/>
    </xf>
    <xf numFmtId="49" fontId="9" fillId="0" borderId="1" xfId="14" applyNumberFormat="1" applyFont="1" applyBorder="1" applyAlignment="1">
      <alignment horizontal="center" vertical="center"/>
    </xf>
    <xf numFmtId="0" fontId="15" fillId="0" borderId="4" xfId="14" applyFont="1" applyBorder="1" applyAlignment="1">
      <alignment horizontal="left" vertical="center"/>
    </xf>
    <xf numFmtId="44" fontId="9" fillId="0" borderId="4" xfId="16" applyFont="1" applyFill="1" applyBorder="1" applyAlignment="1">
      <alignment horizontal="center"/>
    </xf>
    <xf numFmtId="44" fontId="9" fillId="0" borderId="2" xfId="16" applyFont="1" applyFill="1" applyBorder="1" applyAlignment="1">
      <alignment horizontal="center"/>
    </xf>
    <xf numFmtId="0" fontId="19" fillId="0" borderId="0" xfId="14" applyFont="1" applyAlignment="1">
      <alignment horizontal="center"/>
    </xf>
    <xf numFmtId="0" fontId="17" fillId="2" borderId="4" xfId="0" applyFont="1" applyFill="1" applyBorder="1" applyAlignment="1">
      <alignment horizontal="center" vertical="center" wrapText="1"/>
    </xf>
    <xf numFmtId="0" fontId="30" fillId="2" borderId="0" xfId="0" applyFont="1" applyFill="1" applyAlignment="1">
      <alignment vertical="center"/>
    </xf>
    <xf numFmtId="0" fontId="7" fillId="0" borderId="1" xfId="17" applyFont="1" applyBorder="1" applyAlignment="1">
      <alignment horizontal="center" vertical="center"/>
    </xf>
    <xf numFmtId="0" fontId="7" fillId="7" borderId="1" xfId="17" applyFont="1" applyFill="1" applyBorder="1" applyAlignment="1">
      <alignment horizontal="center"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2" fontId="8" fillId="0" borderId="3" xfId="17" applyNumberFormat="1" applyFont="1" applyBorder="1" applyAlignment="1">
      <alignment horizontal="center" vertical="center"/>
    </xf>
    <xf numFmtId="0" fontId="7" fillId="10" borderId="3" xfId="17" applyFont="1" applyFill="1" applyBorder="1" applyAlignment="1">
      <alignment horizontal="center" vertical="center"/>
    </xf>
    <xf numFmtId="2" fontId="8" fillId="0" borderId="10" xfId="0" applyNumberFormat="1" applyFont="1" applyBorder="1" applyAlignment="1">
      <alignment horizontal="center" vertical="center"/>
    </xf>
    <xf numFmtId="0" fontId="7" fillId="5" borderId="0" xfId="0" applyFont="1" applyFill="1" applyAlignment="1">
      <alignment horizontal="left" vertical="center" wrapText="1"/>
    </xf>
    <xf numFmtId="0" fontId="10" fillId="0" borderId="4" xfId="0" applyFont="1" applyBorder="1" applyAlignment="1">
      <alignment vertical="center"/>
    </xf>
    <xf numFmtId="44" fontId="9" fillId="0" borderId="43" xfId="16" applyFont="1" applyFill="1" applyBorder="1" applyAlignment="1"/>
    <xf numFmtId="0" fontId="15" fillId="0" borderId="43" xfId="14" applyFont="1" applyBorder="1" applyAlignment="1">
      <alignment horizontal="center" vertical="center"/>
    </xf>
    <xf numFmtId="0" fontId="15" fillId="0" borderId="43" xfId="14" applyFont="1" applyBorder="1" applyAlignment="1">
      <alignment horizontal="center" vertical="center" wrapText="1"/>
    </xf>
    <xf numFmtId="0" fontId="0" fillId="0" borderId="3" xfId="0" applyBorder="1"/>
    <xf numFmtId="0" fontId="7" fillId="0" borderId="1"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16" fillId="0" borderId="0" xfId="0" applyFont="1" applyAlignment="1">
      <alignment vertical="top" wrapText="1"/>
    </xf>
    <xf numFmtId="0" fontId="16" fillId="0" borderId="0" xfId="0" applyFont="1" applyAlignment="1">
      <alignment horizontal="center" wrapText="1"/>
    </xf>
    <xf numFmtId="49" fontId="9" fillId="0" borderId="45" xfId="14" applyNumberFormat="1" applyFont="1" applyBorder="1" applyAlignment="1">
      <alignment horizontal="center"/>
    </xf>
    <xf numFmtId="49" fontId="9" fillId="0" borderId="46" xfId="14" applyNumberFormat="1" applyFont="1" applyBorder="1" applyAlignment="1">
      <alignment horizontal="center"/>
    </xf>
    <xf numFmtId="49" fontId="11" fillId="2" borderId="3" xfId="14" applyNumberFormat="1" applyFont="1" applyFill="1" applyBorder="1" applyAlignment="1">
      <alignment horizontal="center" vertical="center"/>
    </xf>
    <xf numFmtId="0" fontId="11" fillId="0" borderId="3" xfId="14" applyFont="1" applyBorder="1" applyAlignment="1">
      <alignment horizontal="left" vertical="center" wrapText="1"/>
    </xf>
    <xf numFmtId="0" fontId="19" fillId="0" borderId="11" xfId="14" applyFont="1" applyBorder="1"/>
    <xf numFmtId="0" fontId="19" fillId="0" borderId="12" xfId="14" applyFont="1" applyBorder="1"/>
    <xf numFmtId="49" fontId="10" fillId="0" borderId="10" xfId="0" applyNumberFormat="1" applyFont="1" applyBorder="1" applyAlignment="1">
      <alignment vertical="center"/>
    </xf>
    <xf numFmtId="0" fontId="7" fillId="5" borderId="4" xfId="0" applyFont="1" applyFill="1" applyBorder="1" applyAlignment="1">
      <alignment horizontal="center" vertical="center" wrapText="1"/>
    </xf>
    <xf numFmtId="0" fontId="11" fillId="5" borderId="3" xfId="14" applyFont="1" applyFill="1" applyBorder="1" applyAlignment="1">
      <alignment horizontal="center"/>
    </xf>
    <xf numFmtId="44" fontId="9" fillId="0" borderId="43" xfId="16" applyFont="1" applyFill="1" applyBorder="1" applyAlignment="1">
      <alignment horizont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9" fillId="0" borderId="4" xfId="0" applyFont="1" applyBorder="1" applyAlignment="1">
      <alignment vertical="center"/>
    </xf>
    <xf numFmtId="0" fontId="9" fillId="0" borderId="2" xfId="0" applyFont="1" applyBorder="1" applyAlignment="1">
      <alignment vertical="center"/>
    </xf>
    <xf numFmtId="0" fontId="9" fillId="0" borderId="0" xfId="0" applyFont="1" applyAlignment="1">
      <alignment vertical="center"/>
    </xf>
    <xf numFmtId="49" fontId="9" fillId="0" borderId="44" xfId="14" applyNumberFormat="1" applyFont="1" applyBorder="1" applyAlignment="1">
      <alignment horizontal="center"/>
    </xf>
    <xf numFmtId="0" fontId="15" fillId="0" borderId="8" xfId="14" applyFont="1" applyBorder="1" applyAlignment="1">
      <alignment horizontal="left" vertical="center"/>
    </xf>
    <xf numFmtId="0" fontId="15" fillId="0" borderId="9" xfId="14" applyFont="1" applyBorder="1" applyAlignment="1">
      <alignment horizontal="left" vertical="center"/>
    </xf>
    <xf numFmtId="44" fontId="9" fillId="0" borderId="48" xfId="16" applyFont="1" applyFill="1" applyBorder="1" applyAlignment="1">
      <alignment horizontal="center"/>
    </xf>
    <xf numFmtId="49" fontId="32" fillId="2" borderId="3" xfId="14" applyNumberFormat="1" applyFont="1" applyFill="1" applyBorder="1" applyAlignment="1">
      <alignment horizontal="center" vertical="center"/>
    </xf>
    <xf numFmtId="0" fontId="32" fillId="0" borderId="3" xfId="14" applyFont="1" applyBorder="1" applyAlignment="1">
      <alignment horizontal="left" vertical="center" wrapText="1"/>
    </xf>
    <xf numFmtId="0" fontId="32" fillId="0" borderId="3" xfId="14" applyFont="1" applyBorder="1" applyAlignment="1">
      <alignment horizontal="center" vertical="center"/>
    </xf>
    <xf numFmtId="14" fontId="32" fillId="0" borderId="3" xfId="14" applyNumberFormat="1" applyFont="1" applyBorder="1" applyAlignment="1">
      <alignment horizontal="center" vertical="center"/>
    </xf>
    <xf numFmtId="44" fontId="32" fillId="0" borderId="3" xfId="16" applyFont="1" applyFill="1" applyBorder="1" applyAlignment="1">
      <alignment horizontal="center" vertical="center"/>
    </xf>
    <xf numFmtId="49" fontId="32" fillId="0" borderId="3" xfId="14" applyNumberFormat="1" applyFont="1" applyBorder="1" applyAlignment="1">
      <alignment horizontal="center" vertical="center"/>
    </xf>
    <xf numFmtId="2" fontId="8" fillId="10" borderId="3"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8" fillId="0" borderId="3" xfId="17" applyFont="1" applyBorder="1" applyAlignment="1">
      <alignment horizontal="center" vertical="center"/>
    </xf>
    <xf numFmtId="49" fontId="7" fillId="7" borderId="1" xfId="17" applyNumberFormat="1" applyFont="1" applyFill="1" applyBorder="1" applyAlignment="1">
      <alignment horizontal="center" vertical="center"/>
    </xf>
    <xf numFmtId="2" fontId="8" fillId="0" borderId="0" xfId="0" applyNumberFormat="1" applyFont="1" applyAlignment="1">
      <alignment horizontal="center" vertical="center"/>
    </xf>
    <xf numFmtId="49" fontId="9" fillId="0" borderId="11" xfId="14" applyNumberFormat="1" applyFont="1" applyBorder="1" applyAlignment="1">
      <alignment horizontal="center"/>
    </xf>
    <xf numFmtId="0" fontId="15" fillId="0" borderId="0" xfId="14" applyFont="1" applyAlignment="1">
      <alignment horizontal="left" vertical="center"/>
    </xf>
    <xf numFmtId="44" fontId="9" fillId="0" borderId="0" xfId="16" applyFont="1" applyFill="1" applyBorder="1" applyAlignment="1">
      <alignment horizontal="center"/>
    </xf>
    <xf numFmtId="44" fontId="9" fillId="0" borderId="12" xfId="16" applyFont="1" applyFill="1" applyBorder="1" applyAlignment="1">
      <alignment horizontal="center"/>
    </xf>
    <xf numFmtId="0" fontId="17" fillId="2" borderId="3" xfId="0" applyFont="1" applyFill="1" applyBorder="1" applyAlignment="1">
      <alignment vertical="center" wrapText="1"/>
    </xf>
    <xf numFmtId="0" fontId="17" fillId="2" borderId="3" xfId="0" applyFont="1" applyFill="1" applyBorder="1" applyAlignment="1">
      <alignment horizontal="center" vertical="center" wrapText="1"/>
    </xf>
    <xf numFmtId="0" fontId="31" fillId="0" borderId="48" xfId="0" applyFont="1" applyBorder="1"/>
    <xf numFmtId="0" fontId="31" fillId="3" borderId="0" xfId="0" applyFont="1" applyFill="1"/>
    <xf numFmtId="0" fontId="0" fillId="3" borderId="0" xfId="0" applyFill="1"/>
    <xf numFmtId="167" fontId="8" fillId="2" borderId="3" xfId="8" applyNumberFormat="1"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vertical="center"/>
    </xf>
    <xf numFmtId="0" fontId="8" fillId="2" borderId="4" xfId="0" applyFont="1" applyFill="1" applyBorder="1" applyAlignment="1">
      <alignment vertical="center" wrapText="1"/>
    </xf>
    <xf numFmtId="4" fontId="17" fillId="2" borderId="4" xfId="8" applyNumberFormat="1" applyFont="1" applyFill="1" applyBorder="1" applyAlignment="1">
      <alignment horizontal="right" vertical="center" wrapText="1"/>
    </xf>
    <xf numFmtId="0" fontId="18" fillId="2" borderId="0" xfId="14" applyFill="1"/>
    <xf numFmtId="0" fontId="8" fillId="2" borderId="4" xfId="0" applyFont="1" applyFill="1" applyBorder="1" applyAlignment="1">
      <alignment horizontal="left" vertical="center"/>
    </xf>
    <xf numFmtId="0" fontId="8" fillId="2" borderId="2" xfId="0" applyFont="1" applyFill="1" applyBorder="1" applyAlignment="1">
      <alignment horizontal="left" vertical="center"/>
    </xf>
    <xf numFmtId="0" fontId="12" fillId="2" borderId="1" xfId="0" applyFont="1" applyFill="1" applyBorder="1" applyAlignment="1">
      <alignment horizontal="left" vertical="center"/>
    </xf>
    <xf numFmtId="0" fontId="12" fillId="2" borderId="4" xfId="0" applyFont="1" applyFill="1" applyBorder="1" applyAlignment="1">
      <alignment horizontal="left" vertical="center"/>
    </xf>
    <xf numFmtId="0" fontId="12" fillId="2" borderId="2" xfId="0" applyFont="1" applyFill="1" applyBorder="1" applyAlignment="1">
      <alignment horizontal="left" vertical="center"/>
    </xf>
    <xf numFmtId="49" fontId="10" fillId="2" borderId="10" xfId="0" applyNumberFormat="1" applyFont="1" applyFill="1" applyBorder="1" applyAlignment="1">
      <alignment vertical="center"/>
    </xf>
    <xf numFmtId="0" fontId="9" fillId="2" borderId="10" xfId="0" applyFont="1" applyFill="1" applyBorder="1" applyAlignment="1">
      <alignment vertical="center"/>
    </xf>
    <xf numFmtId="0" fontId="9" fillId="2" borderId="2" xfId="0" applyFont="1" applyFill="1" applyBorder="1" applyAlignment="1">
      <alignment vertical="center"/>
    </xf>
    <xf numFmtId="0" fontId="9" fillId="2" borderId="0" xfId="0" applyFont="1" applyFill="1" applyAlignment="1">
      <alignment vertical="center"/>
    </xf>
    <xf numFmtId="0" fontId="9" fillId="2" borderId="4" xfId="0" applyFont="1" applyFill="1" applyBorder="1" applyAlignment="1">
      <alignment vertical="center"/>
    </xf>
    <xf numFmtId="2" fontId="8" fillId="2" borderId="3" xfId="17" applyNumberFormat="1" applyFont="1" applyFill="1" applyBorder="1" applyAlignment="1">
      <alignment horizontal="center" vertical="center"/>
    </xf>
    <xf numFmtId="0" fontId="9" fillId="2" borderId="6" xfId="0" applyFont="1" applyFill="1" applyBorder="1" applyAlignment="1">
      <alignment vertical="center" wrapText="1"/>
    </xf>
    <xf numFmtId="0" fontId="9" fillId="2" borderId="1" xfId="0" applyFont="1" applyFill="1" applyBorder="1" applyAlignment="1">
      <alignment vertical="center"/>
    </xf>
    <xf numFmtId="0" fontId="9" fillId="0" borderId="43" xfId="14" applyFont="1" applyBorder="1" applyAlignment="1">
      <alignment horizontal="center"/>
    </xf>
    <xf numFmtId="0" fontId="9" fillId="0" borderId="45" xfId="14" applyFont="1" applyBorder="1" applyAlignment="1">
      <alignment horizontal="center"/>
    </xf>
    <xf numFmtId="4" fontId="17" fillId="2" borderId="3" xfId="8" applyNumberFormat="1" applyFont="1" applyFill="1" applyBorder="1" applyAlignment="1">
      <alignment horizontal="right" vertical="center" wrapText="1"/>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0" fontId="30" fillId="0" borderId="0" xfId="0" applyFont="1" applyAlignment="1">
      <alignment vertical="center"/>
    </xf>
    <xf numFmtId="44" fontId="9" fillId="0" borderId="45" xfId="16" applyFont="1" applyFill="1" applyBorder="1" applyAlignment="1">
      <alignment horizontal="center"/>
    </xf>
    <xf numFmtId="0" fontId="9" fillId="0" borderId="45" xfId="14" applyFont="1" applyBorder="1" applyAlignment="1">
      <alignment horizontal="center" vertical="center"/>
    </xf>
    <xf numFmtId="0" fontId="9" fillId="0" borderId="43" xfId="14" applyFont="1" applyBorder="1" applyAlignment="1">
      <alignment horizontal="center" vertical="center"/>
    </xf>
    <xf numFmtId="49" fontId="24" fillId="8" borderId="38" xfId="14" applyNumberFormat="1" applyFont="1" applyFill="1" applyBorder="1" applyAlignment="1" applyProtection="1">
      <alignment vertical="center" wrapText="1"/>
      <protection locked="0"/>
    </xf>
    <xf numFmtId="0" fontId="25" fillId="9" borderId="37" xfId="14" applyFont="1" applyFill="1" applyBorder="1" applyAlignment="1" applyProtection="1">
      <alignment vertical="center"/>
      <protection locked="0"/>
    </xf>
    <xf numFmtId="10" fontId="25" fillId="9" borderId="38" xfId="14" applyNumberFormat="1" applyFont="1" applyFill="1" applyBorder="1" applyAlignment="1" applyProtection="1">
      <alignment horizontal="left" vertical="center"/>
      <protection locked="0"/>
    </xf>
    <xf numFmtId="4" fontId="25" fillId="9" borderId="38" xfId="14" applyNumberFormat="1" applyFont="1" applyFill="1" applyBorder="1" applyAlignment="1" applyProtection="1">
      <alignment vertical="center"/>
      <protection locked="0"/>
    </xf>
    <xf numFmtId="0" fontId="25" fillId="9" borderId="38" xfId="14" applyFont="1" applyFill="1" applyBorder="1" applyAlignment="1" applyProtection="1">
      <alignment vertical="center"/>
      <protection locked="0"/>
    </xf>
    <xf numFmtId="0" fontId="8" fillId="2" borderId="1" xfId="0" applyFont="1" applyFill="1" applyBorder="1" applyAlignment="1">
      <alignment horizontal="left" vertical="center"/>
    </xf>
    <xf numFmtId="0" fontId="0" fillId="0" borderId="0" xfId="0" applyAlignment="1">
      <alignment horizontal="center"/>
    </xf>
    <xf numFmtId="0" fontId="34" fillId="0" borderId="0" xfId="0" applyFont="1" applyAlignment="1">
      <alignment horizontal="right" vertical="center"/>
    </xf>
    <xf numFmtId="0" fontId="35" fillId="0" borderId="0" xfId="0" applyFont="1" applyAlignment="1">
      <alignment horizontal="left" vertical="center"/>
    </xf>
    <xf numFmtId="168" fontId="0" fillId="0" borderId="0" xfId="0" applyNumberFormat="1" applyAlignment="1">
      <alignment vertical="center"/>
    </xf>
    <xf numFmtId="0" fontId="37" fillId="0" borderId="3" xfId="0" applyFont="1" applyBorder="1" applyAlignment="1">
      <alignment vertical="center" textRotation="90"/>
    </xf>
    <xf numFmtId="0" fontId="35" fillId="0" borderId="3" xfId="0" applyFont="1" applyBorder="1" applyAlignment="1">
      <alignment vertical="center" wrapText="1"/>
    </xf>
    <xf numFmtId="0" fontId="7" fillId="0" borderId="2" xfId="17" applyFont="1" applyBorder="1" applyAlignment="1">
      <alignment horizontal="center" vertical="center" wrapText="1"/>
    </xf>
    <xf numFmtId="0" fontId="30" fillId="2" borderId="6" xfId="0" applyFont="1" applyFill="1" applyBorder="1" applyAlignment="1">
      <alignment vertical="center"/>
    </xf>
    <xf numFmtId="0" fontId="30" fillId="2" borderId="11" xfId="0" applyFont="1" applyFill="1" applyBorder="1" applyAlignment="1">
      <alignment vertical="center"/>
    </xf>
    <xf numFmtId="0" fontId="30" fillId="2" borderId="8" xfId="0" applyFont="1" applyFill="1" applyBorder="1" applyAlignment="1">
      <alignment vertical="center"/>
    </xf>
    <xf numFmtId="0" fontId="5" fillId="2" borderId="0" xfId="14" applyFont="1" applyFill="1" applyAlignment="1">
      <alignment vertical="center"/>
    </xf>
    <xf numFmtId="0" fontId="18" fillId="2" borderId="0" xfId="14" applyFill="1" applyAlignment="1">
      <alignment vertical="center"/>
    </xf>
    <xf numFmtId="0" fontId="24" fillId="8" borderId="40" xfId="14" applyFont="1" applyFill="1" applyBorder="1" applyAlignment="1">
      <alignment vertical="center"/>
    </xf>
    <xf numFmtId="0" fontId="7" fillId="15" borderId="6" xfId="17" applyFont="1" applyFill="1" applyBorder="1" applyAlignment="1">
      <alignment horizontal="center" vertical="center"/>
    </xf>
    <xf numFmtId="0" fontId="7" fillId="15" borderId="10" xfId="17" applyFont="1" applyFill="1" applyBorder="1" applyAlignment="1">
      <alignment vertical="center"/>
    </xf>
    <xf numFmtId="0" fontId="7" fillId="15" borderId="7" xfId="17" applyFont="1" applyFill="1" applyBorder="1" applyAlignment="1">
      <alignment vertical="center"/>
    </xf>
    <xf numFmtId="0" fontId="7" fillId="2" borderId="13" xfId="0" applyFont="1" applyFill="1" applyBorder="1" applyAlignment="1">
      <alignment horizontal="center" vertical="center" wrapText="1"/>
    </xf>
    <xf numFmtId="0" fontId="7" fillId="0" borderId="3" xfId="17" applyFont="1" applyBorder="1" applyAlignment="1">
      <alignment horizontal="center" vertical="center"/>
    </xf>
    <xf numFmtId="2" fontId="7" fillId="0" borderId="2" xfId="17" applyNumberFormat="1" applyFont="1" applyBorder="1" applyAlignment="1">
      <alignment horizontal="center" vertical="center" wrapText="1"/>
    </xf>
    <xf numFmtId="2" fontId="8" fillId="0" borderId="3" xfId="17" applyNumberFormat="1" applyFont="1" applyBorder="1" applyAlignment="1">
      <alignment horizontal="center" vertical="center" wrapText="1"/>
    </xf>
    <xf numFmtId="2" fontId="8" fillId="3" borderId="3" xfId="17" applyNumberFormat="1" applyFont="1" applyFill="1" applyBorder="1" applyAlignment="1">
      <alignment horizontal="center" vertical="center"/>
    </xf>
    <xf numFmtId="0" fontId="8" fillId="0" borderId="48" xfId="17" applyFont="1" applyBorder="1" applyAlignment="1">
      <alignment horizontal="center" vertical="center" wrapText="1"/>
    </xf>
    <xf numFmtId="0" fontId="7" fillId="0" borderId="0" xfId="17" applyFont="1" applyAlignment="1">
      <alignment horizontal="center" vertical="center"/>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8" fillId="0" borderId="2" xfId="17" applyFont="1" applyBorder="1" applyAlignment="1">
      <alignment horizontal="left" vertical="center" wrapText="1"/>
    </xf>
    <xf numFmtId="0" fontId="8" fillId="5" borderId="0" xfId="0" applyFont="1" applyFill="1" applyAlignment="1">
      <alignment vertical="center" wrapText="1"/>
    </xf>
    <xf numFmtId="43" fontId="8" fillId="5" borderId="0" xfId="8" applyFont="1" applyFill="1" applyBorder="1" applyAlignment="1" applyProtection="1">
      <alignment vertical="center" wrapText="1"/>
    </xf>
    <xf numFmtId="4" fontId="8" fillId="5" borderId="0" xfId="8" applyNumberFormat="1" applyFont="1" applyFill="1" applyBorder="1" applyAlignment="1" applyProtection="1">
      <alignment vertical="center" wrapText="1"/>
    </xf>
    <xf numFmtId="0" fontId="8" fillId="8" borderId="4" xfId="0" applyFont="1" applyFill="1" applyBorder="1" applyAlignment="1">
      <alignment horizontal="center" vertical="center" wrapText="1"/>
    </xf>
    <xf numFmtId="43" fontId="8" fillId="8" borderId="4" xfId="8" applyFont="1" applyFill="1" applyBorder="1" applyAlignment="1" applyProtection="1">
      <alignment horizontal="right" vertical="center" wrapText="1"/>
    </xf>
    <xf numFmtId="4" fontId="8" fillId="8" borderId="4" xfId="8" applyNumberFormat="1" applyFont="1" applyFill="1" applyBorder="1" applyAlignment="1" applyProtection="1">
      <alignment horizontal="right" vertical="center" wrapText="1"/>
    </xf>
    <xf numFmtId="0" fontId="8"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43" fontId="8" fillId="2" borderId="4" xfId="8" applyFont="1" applyFill="1" applyBorder="1" applyAlignment="1" applyProtection="1">
      <alignment horizontal="right" vertical="center" wrapText="1"/>
    </xf>
    <xf numFmtId="0" fontId="38" fillId="2" borderId="4" xfId="0" applyFont="1" applyFill="1" applyBorder="1" applyAlignment="1">
      <alignment vertical="center" wrapText="1"/>
    </xf>
    <xf numFmtId="43" fontId="38" fillId="2" borderId="4" xfId="8" applyFont="1" applyFill="1" applyBorder="1" applyAlignment="1">
      <alignment vertical="center"/>
    </xf>
    <xf numFmtId="4" fontId="7" fillId="2" borderId="4" xfId="0" applyNumberFormat="1" applyFont="1" applyFill="1" applyBorder="1" applyAlignment="1">
      <alignment horizontal="right" vertical="center"/>
    </xf>
    <xf numFmtId="0" fontId="8" fillId="5" borderId="4" xfId="0" applyFont="1" applyFill="1" applyBorder="1" applyAlignment="1">
      <alignment vertical="center" wrapText="1"/>
    </xf>
    <xf numFmtId="43" fontId="8" fillId="5" borderId="4" xfId="8" applyFont="1" applyFill="1" applyBorder="1" applyAlignment="1" applyProtection="1">
      <alignment vertical="center" wrapText="1"/>
    </xf>
    <xf numFmtId="4" fontId="8" fillId="5" borderId="4" xfId="8" applyNumberFormat="1" applyFont="1" applyFill="1" applyBorder="1" applyAlignment="1" applyProtection="1">
      <alignment vertical="center" wrapText="1"/>
    </xf>
    <xf numFmtId="0" fontId="8" fillId="5" borderId="4" xfId="0" applyFont="1" applyFill="1" applyBorder="1" applyAlignment="1">
      <alignment horizontal="center" vertical="center" wrapText="1"/>
    </xf>
    <xf numFmtId="43" fontId="8" fillId="5" borderId="4" xfId="8" applyFont="1" applyFill="1" applyBorder="1" applyAlignment="1" applyProtection="1">
      <alignment horizontal="right" vertical="center" wrapText="1"/>
    </xf>
    <xf numFmtId="4" fontId="8" fillId="5" borderId="4" xfId="8" applyNumberFormat="1" applyFont="1" applyFill="1" applyBorder="1" applyAlignment="1" applyProtection="1">
      <alignment horizontal="right" vertical="center" wrapText="1"/>
    </xf>
    <xf numFmtId="0" fontId="8" fillId="7" borderId="4" xfId="0" applyFont="1" applyFill="1" applyBorder="1" applyAlignment="1">
      <alignment horizontal="center" vertical="center" wrapText="1"/>
    </xf>
    <xf numFmtId="43" fontId="8" fillId="7" borderId="4" xfId="8" applyFont="1" applyFill="1" applyBorder="1" applyAlignment="1" applyProtection="1">
      <alignment horizontal="right" vertical="center" wrapText="1"/>
    </xf>
    <xf numFmtId="4" fontId="8" fillId="7" borderId="4" xfId="8" applyNumberFormat="1" applyFont="1" applyFill="1" applyBorder="1" applyAlignment="1" applyProtection="1">
      <alignment horizontal="right" vertical="center" wrapText="1"/>
    </xf>
    <xf numFmtId="0" fontId="8" fillId="2" borderId="13" xfId="0" applyFont="1" applyFill="1" applyBorder="1" applyAlignment="1">
      <alignment horizontal="center" vertical="center" wrapText="1"/>
    </xf>
    <xf numFmtId="0" fontId="8" fillId="5" borderId="13" xfId="0" applyFont="1" applyFill="1" applyBorder="1" applyAlignment="1">
      <alignment horizontal="center" vertical="center" wrapText="1"/>
    </xf>
    <xf numFmtId="43" fontId="8" fillId="5" borderId="13" xfId="8" applyFont="1" applyFill="1" applyBorder="1" applyAlignment="1" applyProtection="1">
      <alignment horizontal="right" vertical="center" wrapText="1"/>
    </xf>
    <xf numFmtId="4" fontId="8" fillId="5" borderId="13" xfId="8" applyNumberFormat="1" applyFont="1" applyFill="1" applyBorder="1" applyAlignment="1" applyProtection="1">
      <alignment horizontal="right" vertical="center" wrapText="1"/>
    </xf>
    <xf numFmtId="0" fontId="8" fillId="7" borderId="13" xfId="0" applyFont="1" applyFill="1" applyBorder="1" applyAlignment="1">
      <alignment horizontal="center" vertical="center" wrapText="1"/>
    </xf>
    <xf numFmtId="43" fontId="8" fillId="7" borderId="13" xfId="8" applyFont="1" applyFill="1" applyBorder="1" applyAlignment="1" applyProtection="1">
      <alignment horizontal="right" vertical="center" wrapText="1"/>
    </xf>
    <xf numFmtId="4" fontId="8" fillId="7" borderId="13" xfId="8" applyNumberFormat="1" applyFont="1" applyFill="1" applyBorder="1" applyAlignment="1" applyProtection="1">
      <alignment horizontal="right" vertical="center" wrapText="1"/>
    </xf>
    <xf numFmtId="4" fontId="8" fillId="2" borderId="4" xfId="8" applyNumberFormat="1" applyFont="1" applyFill="1" applyBorder="1" applyAlignment="1">
      <alignment horizontal="right" vertical="center" wrapText="1"/>
    </xf>
    <xf numFmtId="0" fontId="8" fillId="5" borderId="4" xfId="8" applyNumberFormat="1" applyFont="1" applyFill="1" applyBorder="1" applyAlignment="1" applyProtection="1">
      <alignment horizontal="right" vertical="center" wrapText="1"/>
    </xf>
    <xf numFmtId="4" fontId="8" fillId="2" borderId="4" xfId="0" applyNumberFormat="1" applyFont="1" applyFill="1" applyBorder="1" applyAlignment="1">
      <alignment horizontal="right" vertical="center" wrapText="1"/>
    </xf>
    <xf numFmtId="0" fontId="8" fillId="0" borderId="0" xfId="17" applyFont="1"/>
    <xf numFmtId="0" fontId="7" fillId="7" borderId="2" xfId="17" applyFont="1" applyFill="1" applyBorder="1" applyAlignment="1">
      <alignment horizontal="center" vertical="center" wrapText="1"/>
    </xf>
    <xf numFmtId="0" fontId="7" fillId="0" borderId="48" xfId="17" applyFont="1" applyBorder="1" applyAlignment="1">
      <alignment horizontal="center" vertical="center"/>
    </xf>
    <xf numFmtId="0" fontId="8" fillId="15" borderId="0" xfId="17" applyFont="1" applyFill="1" applyAlignment="1">
      <alignment vertical="center"/>
    </xf>
    <xf numFmtId="0" fontId="8" fillId="7" borderId="4" xfId="17" applyFont="1" applyFill="1" applyBorder="1" applyAlignment="1">
      <alignment vertical="center"/>
    </xf>
    <xf numFmtId="0" fontId="7" fillId="5" borderId="3" xfId="17" applyFont="1" applyFill="1" applyBorder="1" applyAlignment="1">
      <alignment horizontal="center" vertical="center" wrapText="1"/>
    </xf>
    <xf numFmtId="0" fontId="10" fillId="0" borderId="3" xfId="17" applyFont="1" applyBorder="1" applyAlignment="1">
      <alignment horizontal="center" vertical="center"/>
    </xf>
    <xf numFmtId="0" fontId="10" fillId="0" borderId="1" xfId="17" applyFont="1" applyBorder="1" applyAlignment="1">
      <alignment horizontal="center" vertical="center" wrapText="1"/>
    </xf>
    <xf numFmtId="0" fontId="10" fillId="0" borderId="1" xfId="17" applyFont="1" applyBorder="1" applyAlignment="1">
      <alignment horizontal="center" vertical="center"/>
    </xf>
    <xf numFmtId="2" fontId="8" fillId="3" borderId="1" xfId="17" applyNumberFormat="1" applyFont="1" applyFill="1" applyBorder="1" applyAlignment="1">
      <alignment horizontal="center" vertical="center"/>
    </xf>
    <xf numFmtId="0" fontId="7" fillId="5" borderId="5" xfId="17" applyFont="1" applyFill="1" applyBorder="1" applyAlignment="1">
      <alignment horizontal="center" vertical="center" wrapText="1"/>
    </xf>
    <xf numFmtId="2" fontId="7" fillId="3" borderId="3" xfId="17" applyNumberFormat="1" applyFont="1" applyFill="1" applyBorder="1" applyAlignment="1">
      <alignment horizontal="center"/>
    </xf>
    <xf numFmtId="0" fontId="10" fillId="0" borderId="3" xfId="17" applyFont="1" applyBorder="1" applyAlignment="1">
      <alignment horizontal="center" vertical="center" wrapText="1"/>
    </xf>
    <xf numFmtId="2" fontId="8" fillId="3" borderId="8" xfId="17" applyNumberFormat="1" applyFont="1" applyFill="1" applyBorder="1" applyAlignment="1">
      <alignment horizontal="center" vertical="center"/>
    </xf>
    <xf numFmtId="0" fontId="8" fillId="0" borderId="2" xfId="17" applyFont="1" applyBorder="1" applyAlignment="1">
      <alignment horizontal="center" vertical="center" wrapText="1"/>
    </xf>
    <xf numFmtId="2" fontId="8" fillId="3" borderId="3" xfId="17" applyNumberFormat="1" applyFont="1" applyFill="1" applyBorder="1" applyAlignment="1">
      <alignment horizontal="center" vertical="center" wrapText="1"/>
    </xf>
    <xf numFmtId="0" fontId="8" fillId="0" borderId="48" xfId="17" applyFont="1" applyBorder="1" applyAlignment="1">
      <alignment horizontal="center" vertical="center"/>
    </xf>
    <xf numFmtId="2" fontId="7" fillId="3" borderId="8" xfId="17" applyNumberFormat="1" applyFont="1" applyFill="1" applyBorder="1" applyAlignment="1">
      <alignment horizontal="center" vertical="center" wrapText="1"/>
    </xf>
    <xf numFmtId="2" fontId="7" fillId="3" borderId="1" xfId="17" applyNumberFormat="1" applyFont="1" applyFill="1" applyBorder="1" applyAlignment="1">
      <alignment horizontal="center" vertical="center"/>
    </xf>
    <xf numFmtId="0" fontId="8" fillId="2" borderId="3"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2" fontId="8" fillId="0" borderId="3" xfId="0" applyNumberFormat="1" applyFont="1" applyBorder="1" applyAlignment="1">
      <alignment horizontal="center" vertical="center"/>
    </xf>
    <xf numFmtId="2" fontId="7" fillId="3" borderId="1" xfId="0" applyNumberFormat="1" applyFont="1" applyFill="1" applyBorder="1" applyAlignment="1">
      <alignment horizontal="center" vertical="center"/>
    </xf>
    <xf numFmtId="0" fontId="17" fillId="0" borderId="11" xfId="17" applyFont="1" applyBorder="1" applyAlignment="1">
      <alignment vertical="center" wrapText="1"/>
    </xf>
    <xf numFmtId="0" fontId="17" fillId="0" borderId="0" xfId="17" applyFont="1" applyAlignment="1">
      <alignment vertical="center" wrapText="1"/>
    </xf>
    <xf numFmtId="2" fontId="17" fillId="10" borderId="3" xfId="17" applyNumberFormat="1" applyFont="1" applyFill="1" applyBorder="1" applyAlignment="1">
      <alignment horizontal="center" vertical="center" wrapText="1"/>
    </xf>
    <xf numFmtId="2" fontId="17" fillId="3" borderId="3" xfId="17" applyNumberFormat="1" applyFont="1" applyFill="1" applyBorder="1" applyAlignment="1">
      <alignment horizontal="center" vertical="center" wrapText="1"/>
    </xf>
    <xf numFmtId="2" fontId="8" fillId="3" borderId="1" xfId="17" applyNumberFormat="1" applyFont="1" applyFill="1" applyBorder="1" applyAlignment="1">
      <alignment horizontal="center" vertical="center" wrapText="1"/>
    </xf>
    <xf numFmtId="0" fontId="7" fillId="2" borderId="11" xfId="17" applyFont="1" applyFill="1" applyBorder="1" applyAlignment="1">
      <alignment vertical="center" wrapText="1"/>
    </xf>
    <xf numFmtId="49" fontId="7" fillId="2" borderId="0" xfId="17" applyNumberFormat="1" applyFont="1" applyFill="1" applyAlignment="1">
      <alignment vertical="center" wrapText="1"/>
    </xf>
    <xf numFmtId="49" fontId="7" fillId="2" borderId="12" xfId="17" applyNumberFormat="1" applyFont="1" applyFill="1" applyBorder="1" applyAlignment="1">
      <alignment vertical="center" wrapText="1"/>
    </xf>
    <xf numFmtId="2" fontId="7" fillId="3" borderId="3" xfId="17" applyNumberFormat="1" applyFont="1" applyFill="1" applyBorder="1" applyAlignment="1">
      <alignment horizontal="center" vertical="center" wrapText="1"/>
    </xf>
    <xf numFmtId="0" fontId="7" fillId="2" borderId="5" xfId="17" applyFont="1" applyFill="1" applyBorder="1" applyAlignment="1">
      <alignment horizontal="center" vertical="center" wrapText="1"/>
    </xf>
    <xf numFmtId="0" fontId="8" fillId="2" borderId="6" xfId="17" applyFont="1" applyFill="1" applyBorder="1" applyAlignment="1">
      <alignment horizontal="center" vertical="center"/>
    </xf>
    <xf numFmtId="0" fontId="8" fillId="2" borderId="10" xfId="17" applyFont="1" applyFill="1" applyBorder="1" applyAlignment="1">
      <alignment horizontal="center" vertical="center"/>
    </xf>
    <xf numFmtId="0" fontId="8" fillId="2" borderId="7" xfId="17" applyFont="1" applyFill="1" applyBorder="1" applyAlignment="1">
      <alignment horizontal="center" vertical="center"/>
    </xf>
    <xf numFmtId="0" fontId="8" fillId="2" borderId="11" xfId="17" applyFont="1" applyFill="1" applyBorder="1" applyAlignment="1">
      <alignment horizontal="center" vertical="center"/>
    </xf>
    <xf numFmtId="0" fontId="8" fillId="2" borderId="0" xfId="17" applyFont="1" applyFill="1" applyAlignment="1">
      <alignment horizontal="center" vertical="center"/>
    </xf>
    <xf numFmtId="0" fontId="8" fillId="2" borderId="12" xfId="17" applyFont="1" applyFill="1" applyBorder="1" applyAlignment="1">
      <alignment horizontal="center" vertical="center"/>
    </xf>
    <xf numFmtId="0" fontId="7" fillId="2" borderId="2" xfId="17" applyFont="1" applyFill="1" applyBorder="1" applyAlignment="1">
      <alignment horizontal="center" vertical="center" wrapText="1"/>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8" fillId="7" borderId="4" xfId="17" applyFont="1" applyFill="1" applyBorder="1"/>
    <xf numFmtId="0" fontId="7" fillId="7" borderId="4" xfId="17" applyFont="1" applyFill="1" applyBorder="1" applyAlignment="1">
      <alignment horizontal="left" vertical="center" wrapText="1"/>
    </xf>
    <xf numFmtId="0" fontId="7" fillId="0" borderId="48" xfId="17" applyFont="1" applyBorder="1" applyAlignment="1">
      <alignment horizontal="center" vertical="center" wrapText="1"/>
    </xf>
    <xf numFmtId="0" fontId="7" fillId="7" borderId="1" xfId="17" applyFont="1" applyFill="1" applyBorder="1" applyAlignment="1">
      <alignment horizontal="left" vertical="center"/>
    </xf>
    <xf numFmtId="0" fontId="7" fillId="5" borderId="44" xfId="17" applyFont="1" applyFill="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xf numFmtId="2" fontId="8" fillId="3" borderId="3" xfId="0" applyNumberFormat="1" applyFont="1" applyFill="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xf numFmtId="0" fontId="8" fillId="0" borderId="48" xfId="0" applyFont="1" applyBorder="1" applyAlignment="1">
      <alignment horizontal="center" vertical="center" wrapText="1"/>
    </xf>
    <xf numFmtId="0" fontId="7" fillId="15" borderId="11" xfId="17" applyFont="1" applyFill="1" applyBorder="1" applyAlignment="1">
      <alignment horizontal="center" vertical="center"/>
    </xf>
    <xf numFmtId="0" fontId="7" fillId="15" borderId="0" xfId="17" applyFont="1" applyFill="1" applyAlignment="1">
      <alignment vertical="center"/>
    </xf>
    <xf numFmtId="2" fontId="7" fillId="3" borderId="8" xfId="17" applyNumberFormat="1" applyFont="1" applyFill="1" applyBorder="1" applyAlignment="1">
      <alignment horizontal="center" vertical="center"/>
    </xf>
    <xf numFmtId="4" fontId="8" fillId="2" borderId="4" xfId="8" applyNumberFormat="1" applyFont="1" applyFill="1" applyBorder="1" applyAlignment="1" applyProtection="1">
      <alignment horizontal="right" vertical="center" wrapText="1"/>
    </xf>
    <xf numFmtId="165" fontId="7" fillId="5" borderId="0" xfId="8" applyNumberFormat="1" applyFont="1" applyFill="1" applyBorder="1" applyAlignment="1" applyProtection="1">
      <alignment vertical="center" wrapText="1"/>
    </xf>
    <xf numFmtId="165" fontId="7" fillId="8" borderId="4" xfId="8" applyNumberFormat="1" applyFont="1" applyFill="1" applyBorder="1" applyAlignment="1" applyProtection="1">
      <alignment horizontal="right" vertical="center" wrapText="1"/>
    </xf>
    <xf numFmtId="165" fontId="7" fillId="2" borderId="4" xfId="8" applyNumberFormat="1" applyFont="1" applyFill="1" applyBorder="1" applyAlignment="1" applyProtection="1">
      <alignment horizontal="right" vertical="center" wrapText="1"/>
    </xf>
    <xf numFmtId="165" fontId="7" fillId="5" borderId="4" xfId="8" applyNumberFormat="1" applyFont="1" applyFill="1" applyBorder="1" applyAlignment="1" applyProtection="1">
      <alignment vertical="center" wrapText="1"/>
    </xf>
    <xf numFmtId="165" fontId="7" fillId="5" borderId="4" xfId="8" applyNumberFormat="1" applyFont="1" applyFill="1" applyBorder="1" applyAlignment="1" applyProtection="1">
      <alignment horizontal="right" vertical="center" wrapText="1"/>
    </xf>
    <xf numFmtId="165" fontId="7" fillId="7" borderId="4" xfId="8" applyNumberFormat="1" applyFont="1" applyFill="1" applyBorder="1" applyAlignment="1" applyProtection="1">
      <alignment horizontal="right" vertical="center" wrapText="1"/>
    </xf>
    <xf numFmtId="165" fontId="7" fillId="5" borderId="13" xfId="8" applyNumberFormat="1" applyFont="1" applyFill="1" applyBorder="1" applyAlignment="1" applyProtection="1">
      <alignment horizontal="right" vertical="center" wrapText="1"/>
    </xf>
    <xf numFmtId="165" fontId="7" fillId="7" borderId="13" xfId="8" applyNumberFormat="1" applyFont="1" applyFill="1" applyBorder="1" applyAlignment="1" applyProtection="1">
      <alignment horizontal="right" vertical="center" wrapText="1"/>
    </xf>
    <xf numFmtId="165" fontId="8" fillId="2" borderId="4" xfId="8" applyNumberFormat="1" applyFont="1" applyFill="1" applyBorder="1" applyAlignment="1" applyProtection="1">
      <alignment horizontal="right" vertical="center" wrapText="1"/>
    </xf>
    <xf numFmtId="0" fontId="8" fillId="0" borderId="5" xfId="17" applyFont="1" applyBorder="1" applyAlignment="1">
      <alignment horizontal="center" vertical="center" wrapText="1"/>
    </xf>
    <xf numFmtId="2" fontId="8" fillId="10" borderId="1" xfId="17" applyNumberFormat="1" applyFont="1" applyFill="1" applyBorder="1" applyAlignment="1">
      <alignment horizontal="center" vertical="center"/>
    </xf>
    <xf numFmtId="0" fontId="17" fillId="0" borderId="5" xfId="17" applyFont="1" applyBorder="1" applyAlignment="1">
      <alignment horizontal="center" vertical="center" wrapText="1"/>
    </xf>
    <xf numFmtId="0" fontId="8" fillId="0" borderId="11" xfId="17" applyFont="1" applyBorder="1" applyAlignment="1">
      <alignment horizontal="center" vertical="center"/>
    </xf>
    <xf numFmtId="0" fontId="8" fillId="0" borderId="0" xfId="17" applyFont="1" applyAlignment="1">
      <alignment horizontal="center" vertical="center"/>
    </xf>
    <xf numFmtId="0" fontId="39" fillId="0" borderId="0" xfId="0" applyFont="1"/>
    <xf numFmtId="0" fontId="39" fillId="2" borderId="0" xfId="0" applyFont="1" applyFill="1" applyAlignment="1">
      <alignment vertical="center"/>
    </xf>
    <xf numFmtId="0" fontId="39" fillId="2" borderId="0" xfId="0" applyFont="1" applyFill="1" applyAlignment="1">
      <alignment vertical="center" wrapText="1"/>
    </xf>
    <xf numFmtId="43" fontId="39" fillId="2" borderId="0" xfId="8" applyFont="1" applyFill="1" applyAlignment="1">
      <alignment vertical="center"/>
    </xf>
    <xf numFmtId="0" fontId="39" fillId="2" borderId="0" xfId="0" applyFont="1" applyFill="1" applyAlignment="1">
      <alignment horizontal="right" vertical="center"/>
    </xf>
    <xf numFmtId="0" fontId="39" fillId="0" borderId="0" xfId="0" applyFont="1" applyAlignment="1">
      <alignment vertical="center"/>
    </xf>
    <xf numFmtId="0" fontId="39" fillId="2" borderId="6" xfId="0" applyFont="1" applyFill="1" applyBorder="1" applyAlignment="1">
      <alignment vertical="center"/>
    </xf>
    <xf numFmtId="0" fontId="40" fillId="2" borderId="1" xfId="0" applyFont="1" applyFill="1" applyBorder="1" applyAlignment="1">
      <alignment vertical="center"/>
    </xf>
    <xf numFmtId="0" fontId="40" fillId="2" borderId="4" xfId="0" applyFont="1" applyFill="1" applyBorder="1" applyAlignment="1">
      <alignment vertical="center" wrapText="1"/>
    </xf>
    <xf numFmtId="43" fontId="40" fillId="2" borderId="2" xfId="8" applyFont="1" applyFill="1" applyBorder="1" applyAlignment="1" applyProtection="1">
      <alignment vertical="center" wrapText="1"/>
    </xf>
    <xf numFmtId="0" fontId="44" fillId="2" borderId="0" xfId="0" applyFont="1" applyFill="1" applyAlignment="1">
      <alignment horizontal="right" vertical="center"/>
    </xf>
    <xf numFmtId="0" fontId="44" fillId="0" borderId="0" xfId="0" applyFont="1" applyAlignment="1">
      <alignment vertical="center"/>
    </xf>
    <xf numFmtId="0" fontId="39" fillId="2" borderId="11" xfId="0" applyFont="1" applyFill="1" applyBorder="1" applyAlignment="1">
      <alignment vertical="center"/>
    </xf>
    <xf numFmtId="0" fontId="41" fillId="2" borderId="6" xfId="0" applyFont="1" applyFill="1" applyBorder="1" applyAlignment="1">
      <alignment vertical="center"/>
    </xf>
    <xf numFmtId="0" fontId="41" fillId="2" borderId="10" xfId="0" applyFont="1" applyFill="1" applyBorder="1" applyAlignment="1">
      <alignment vertical="center" wrapText="1"/>
    </xf>
    <xf numFmtId="43" fontId="41" fillId="2" borderId="7" xfId="8" applyFont="1" applyFill="1" applyBorder="1" applyAlignment="1" applyProtection="1">
      <alignment vertical="center" wrapText="1"/>
    </xf>
    <xf numFmtId="43" fontId="44" fillId="0" borderId="0" xfId="0" applyNumberFormat="1" applyFont="1" applyAlignment="1">
      <alignment vertical="center"/>
    </xf>
    <xf numFmtId="0" fontId="39" fillId="2" borderId="8" xfId="0" applyFont="1" applyFill="1" applyBorder="1" applyAlignment="1">
      <alignment vertical="center"/>
    </xf>
    <xf numFmtId="0" fontId="42" fillId="2" borderId="1" xfId="0" applyFont="1" applyFill="1" applyBorder="1" applyAlignment="1">
      <alignment horizontal="right" vertical="center" wrapText="1"/>
    </xf>
    <xf numFmtId="49" fontId="43" fillId="2" borderId="4" xfId="0" applyNumberFormat="1" applyFont="1" applyFill="1" applyBorder="1" applyAlignment="1">
      <alignment vertical="center"/>
    </xf>
    <xf numFmtId="0" fontId="42" fillId="2" borderId="8" xfId="0" applyFont="1" applyFill="1" applyBorder="1" applyAlignment="1">
      <alignment horizontal="right" vertical="center" wrapText="1"/>
    </xf>
    <xf numFmtId="49" fontId="43" fillId="2" borderId="13" xfId="0" applyNumberFormat="1" applyFont="1" applyFill="1" applyBorder="1" applyAlignment="1">
      <alignment vertical="center"/>
    </xf>
    <xf numFmtId="10" fontId="43" fillId="2" borderId="4" xfId="3" applyNumberFormat="1" applyFont="1" applyFill="1" applyBorder="1" applyAlignment="1" applyProtection="1">
      <alignment horizontal="left" vertical="center" wrapText="1"/>
    </xf>
    <xf numFmtId="10" fontId="43" fillId="2" borderId="13" xfId="3" applyNumberFormat="1" applyFont="1" applyFill="1" applyBorder="1" applyAlignment="1" applyProtection="1">
      <alignment horizontal="left" vertical="center" wrapText="1"/>
    </xf>
    <xf numFmtId="0" fontId="43" fillId="2" borderId="13" xfId="0" applyFont="1" applyFill="1" applyBorder="1" applyAlignment="1">
      <alignment horizontal="left" vertical="center"/>
    </xf>
    <xf numFmtId="0" fontId="42" fillId="2" borderId="6" xfId="0" applyFont="1" applyFill="1" applyBorder="1" applyAlignment="1">
      <alignment horizontal="right" vertical="center" wrapText="1"/>
    </xf>
    <xf numFmtId="49" fontId="43" fillId="2" borderId="10" xfId="0" applyNumberFormat="1" applyFont="1" applyFill="1" applyBorder="1" applyAlignment="1">
      <alignment horizontal="left" vertical="center"/>
    </xf>
    <xf numFmtId="2" fontId="32" fillId="2" borderId="10" xfId="0" applyNumberFormat="1" applyFont="1" applyFill="1" applyBorder="1" applyAlignment="1">
      <alignment horizontal="center" vertical="center" wrapText="1"/>
    </xf>
    <xf numFmtId="0" fontId="32" fillId="2" borderId="7"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2" borderId="13" xfId="0" applyFont="1" applyFill="1" applyBorder="1" applyAlignment="1">
      <alignment horizontal="center" vertical="center" wrapText="1"/>
    </xf>
    <xf numFmtId="43" fontId="32" fillId="2" borderId="9" xfId="8" applyFont="1" applyFill="1" applyBorder="1" applyAlignment="1" applyProtection="1">
      <alignment horizontal="center" vertical="center" wrapText="1"/>
    </xf>
    <xf numFmtId="43" fontId="32" fillId="2" borderId="13" xfId="8" applyFont="1" applyFill="1" applyBorder="1" applyAlignment="1" applyProtection="1">
      <alignment horizontal="center" vertical="center" wrapText="1"/>
    </xf>
    <xf numFmtId="0" fontId="46" fillId="2" borderId="1" xfId="0" applyFont="1" applyFill="1" applyBorder="1" applyAlignment="1">
      <alignment horizontal="center" vertical="center" wrapText="1"/>
    </xf>
    <xf numFmtId="0" fontId="46" fillId="2" borderId="4" xfId="0" applyFont="1" applyFill="1" applyBorder="1" applyAlignment="1">
      <alignment vertical="center" wrapText="1"/>
    </xf>
    <xf numFmtId="0" fontId="46" fillId="2" borderId="4" xfId="0" applyFont="1" applyFill="1" applyBorder="1" applyAlignment="1">
      <alignment horizontal="center" vertical="center" wrapText="1"/>
    </xf>
    <xf numFmtId="43" fontId="46" fillId="2" borderId="2" xfId="8" applyFont="1" applyFill="1" applyBorder="1" applyAlignment="1" applyProtection="1">
      <alignment horizontal="right" vertical="center" wrapText="1"/>
    </xf>
    <xf numFmtId="0" fontId="44" fillId="2" borderId="0" xfId="0" applyFont="1" applyFill="1" applyAlignment="1">
      <alignment vertical="center"/>
    </xf>
    <xf numFmtId="0" fontId="39" fillId="0" borderId="0" xfId="0" applyFont="1" applyAlignment="1">
      <alignment vertical="center" wrapText="1"/>
    </xf>
    <xf numFmtId="43" fontId="39" fillId="0" borderId="0" xfId="8" applyFont="1" applyAlignment="1">
      <alignment vertical="center"/>
    </xf>
    <xf numFmtId="0" fontId="39" fillId="2" borderId="0" xfId="0" applyFont="1" applyFill="1"/>
    <xf numFmtId="0" fontId="40" fillId="0" borderId="0" xfId="14" applyFont="1"/>
    <xf numFmtId="0" fontId="47" fillId="0" borderId="0" xfId="6" applyFont="1"/>
    <xf numFmtId="4" fontId="8" fillId="0" borderId="4" xfId="0" applyNumberFormat="1" applyFont="1" applyBorder="1" applyAlignment="1">
      <alignment horizontal="right" vertical="center" wrapText="1"/>
    </xf>
    <xf numFmtId="2" fontId="8" fillId="2" borderId="3" xfId="8" applyNumberFormat="1" applyFont="1" applyFill="1" applyBorder="1" applyAlignment="1">
      <alignment horizontal="center" vertical="center"/>
    </xf>
    <xf numFmtId="0" fontId="7" fillId="5" borderId="3"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8" fillId="2" borderId="3" xfId="0" applyFont="1" applyFill="1" applyBorder="1" applyAlignment="1">
      <alignment horizontal="center" vertical="center" wrapText="1"/>
    </xf>
    <xf numFmtId="0" fontId="17" fillId="2" borderId="3" xfId="0" applyFont="1" applyFill="1" applyBorder="1" applyAlignment="1">
      <alignment horizontal="right" vertical="center" wrapText="1"/>
    </xf>
    <xf numFmtId="0" fontId="49" fillId="0" borderId="0" xfId="0" applyFont="1"/>
    <xf numFmtId="0" fontId="48" fillId="11" borderId="0" xfId="0" applyFont="1" applyFill="1" applyAlignment="1">
      <alignment horizontal="center" vertical="center"/>
    </xf>
    <xf numFmtId="0" fontId="49" fillId="12" borderId="0" xfId="0" applyFont="1" applyFill="1"/>
    <xf numFmtId="0" fontId="50" fillId="8" borderId="1" xfId="0" applyFont="1" applyFill="1" applyBorder="1"/>
    <xf numFmtId="0" fontId="50" fillId="8" borderId="4" xfId="0" applyFont="1" applyFill="1" applyBorder="1"/>
    <xf numFmtId="0" fontId="51" fillId="8" borderId="4" xfId="0" applyFont="1" applyFill="1" applyBorder="1"/>
    <xf numFmtId="0" fontId="51" fillId="8" borderId="2" xfId="0" applyFont="1" applyFill="1" applyBorder="1"/>
    <xf numFmtId="0" fontId="51" fillId="0" borderId="0" xfId="0" applyFont="1"/>
    <xf numFmtId="0" fontId="51" fillId="0" borderId="10" xfId="0" applyFont="1" applyBorder="1"/>
    <xf numFmtId="0" fontId="48" fillId="12" borderId="0" xfId="0" applyFont="1" applyFill="1" applyAlignment="1">
      <alignment horizontal="center" vertical="center"/>
    </xf>
    <xf numFmtId="49" fontId="7" fillId="15" borderId="1" xfId="17" applyNumberFormat="1" applyFont="1" applyFill="1" applyBorder="1" applyAlignment="1">
      <alignment horizontal="center" vertical="center"/>
    </xf>
    <xf numFmtId="0" fontId="8" fillId="15" borderId="4" xfId="17" applyFont="1" applyFill="1" applyBorder="1" applyAlignment="1">
      <alignment vertical="center"/>
    </xf>
    <xf numFmtId="0" fontId="7" fillId="15" borderId="4" xfId="17" applyFont="1" applyFill="1" applyBorder="1" applyAlignment="1">
      <alignment vertical="center"/>
    </xf>
    <xf numFmtId="0" fontId="7" fillId="15" borderId="2" xfId="17" applyFont="1" applyFill="1" applyBorder="1" applyAlignment="1">
      <alignment vertical="center"/>
    </xf>
    <xf numFmtId="0" fontId="7" fillId="15" borderId="1" xfId="17" applyFont="1" applyFill="1" applyBorder="1" applyAlignment="1">
      <alignment horizontal="center" vertical="center"/>
    </xf>
    <xf numFmtId="0" fontId="8" fillId="2" borderId="22" xfId="0" applyFont="1" applyFill="1" applyBorder="1" applyAlignment="1">
      <alignment horizontal="center" vertical="center"/>
    </xf>
    <xf numFmtId="167" fontId="8" fillId="2" borderId="31" xfId="8" applyNumberFormat="1" applyFont="1" applyFill="1" applyBorder="1" applyAlignment="1">
      <alignment horizontal="center" vertical="center"/>
    </xf>
    <xf numFmtId="0" fontId="8" fillId="2" borderId="57" xfId="0" applyFont="1" applyFill="1" applyBorder="1" applyAlignment="1">
      <alignment horizontal="center" vertical="center"/>
    </xf>
    <xf numFmtId="43" fontId="8" fillId="2" borderId="31" xfId="8" applyFont="1" applyFill="1" applyBorder="1" applyAlignment="1">
      <alignment horizontal="center" vertical="center"/>
    </xf>
    <xf numFmtId="2" fontId="8" fillId="2" borderId="3" xfId="17" quotePrefix="1" applyNumberFormat="1" applyFont="1" applyFill="1" applyBorder="1" applyAlignment="1">
      <alignment horizontal="center" vertical="center"/>
    </xf>
    <xf numFmtId="0" fontId="17" fillId="2" borderId="3" xfId="0" applyFont="1" applyFill="1" applyBorder="1" applyAlignment="1">
      <alignment horizontal="center" vertical="center"/>
    </xf>
    <xf numFmtId="169" fontId="17" fillId="2" borderId="3" xfId="8" applyNumberFormat="1" applyFont="1" applyFill="1" applyBorder="1" applyAlignment="1">
      <alignment horizontal="center" vertical="center"/>
    </xf>
    <xf numFmtId="0" fontId="30" fillId="2" borderId="12" xfId="0" applyFont="1" applyFill="1" applyBorder="1"/>
    <xf numFmtId="0" fontId="30" fillId="2" borderId="2" xfId="0" applyFont="1" applyFill="1" applyBorder="1"/>
    <xf numFmtId="2" fontId="7" fillId="0" borderId="3" xfId="0" applyNumberFormat="1" applyFont="1" applyBorder="1" applyAlignment="1">
      <alignment horizontal="center" vertical="center"/>
    </xf>
    <xf numFmtId="2" fontId="8" fillId="10" borderId="3" xfId="0" applyNumberFormat="1" applyFont="1" applyFill="1" applyBorder="1" applyAlignment="1">
      <alignment horizontal="center" vertical="center"/>
    </xf>
    <xf numFmtId="0" fontId="53" fillId="12" borderId="0" xfId="0" applyFont="1" applyFill="1" applyAlignment="1">
      <alignment horizontal="center" vertical="center"/>
    </xf>
    <xf numFmtId="0" fontId="54" fillId="12" borderId="0" xfId="0" applyFont="1" applyFill="1"/>
    <xf numFmtId="0" fontId="53" fillId="8" borderId="1" xfId="0" applyFont="1" applyFill="1" applyBorder="1"/>
    <xf numFmtId="0" fontId="53" fillId="8" borderId="4" xfId="0" applyFont="1" applyFill="1" applyBorder="1"/>
    <xf numFmtId="0" fontId="52" fillId="0" borderId="0" xfId="0" applyFont="1"/>
    <xf numFmtId="0" fontId="54" fillId="0" borderId="0" xfId="0" applyFont="1"/>
    <xf numFmtId="0" fontId="54" fillId="8" borderId="4" xfId="0" applyFont="1" applyFill="1" applyBorder="1"/>
    <xf numFmtId="0" fontId="54" fillId="8" borderId="2" xfId="0" applyFont="1" applyFill="1" applyBorder="1"/>
    <xf numFmtId="0" fontId="54" fillId="0" borderId="10" xfId="0" applyFont="1" applyBorder="1"/>
    <xf numFmtId="0" fontId="8" fillId="2" borderId="13" xfId="0" applyFont="1" applyFill="1" applyBorder="1" applyAlignment="1">
      <alignment vertical="center" wrapText="1"/>
    </xf>
    <xf numFmtId="43" fontId="8" fillId="2" borderId="13" xfId="8" applyFont="1" applyFill="1" applyBorder="1" applyAlignment="1">
      <alignment vertical="center"/>
    </xf>
    <xf numFmtId="4" fontId="8" fillId="2" borderId="13" xfId="8" applyNumberFormat="1" applyFont="1" applyFill="1" applyBorder="1" applyAlignment="1">
      <alignment horizontal="right" vertical="center" wrapText="1"/>
    </xf>
    <xf numFmtId="43" fontId="8" fillId="2" borderId="13" xfId="8" applyFont="1" applyFill="1" applyBorder="1" applyAlignment="1" applyProtection="1">
      <alignment horizontal="right" vertical="center" wrapText="1"/>
    </xf>
    <xf numFmtId="165" fontId="8" fillId="2" borderId="13" xfId="8" applyNumberFormat="1" applyFont="1" applyFill="1" applyBorder="1" applyAlignment="1" applyProtection="1">
      <alignment horizontal="right" vertical="center" wrapText="1"/>
    </xf>
    <xf numFmtId="49" fontId="7" fillId="15" borderId="6" xfId="17" applyNumberFormat="1" applyFont="1" applyFill="1" applyBorder="1" applyAlignment="1">
      <alignment horizontal="center" vertical="center"/>
    </xf>
    <xf numFmtId="0" fontId="30" fillId="0" borderId="0" xfId="0" applyFont="1"/>
    <xf numFmtId="49" fontId="7" fillId="15" borderId="11" xfId="17" applyNumberFormat="1" applyFont="1" applyFill="1" applyBorder="1" applyAlignment="1">
      <alignment horizontal="center" vertical="center"/>
    </xf>
    <xf numFmtId="0" fontId="7" fillId="0" borderId="3" xfId="0" applyFont="1" applyBorder="1" applyAlignment="1">
      <alignment vertical="center" wrapText="1"/>
    </xf>
    <xf numFmtId="0" fontId="7" fillId="0" borderId="2" xfId="0" applyFont="1" applyBorder="1" applyAlignment="1">
      <alignment horizontal="center" vertical="center" wrapText="1"/>
    </xf>
    <xf numFmtId="2" fontId="8" fillId="3" borderId="1" xfId="0" applyNumberFormat="1" applyFont="1" applyFill="1" applyBorder="1" applyAlignment="1">
      <alignment horizontal="center" vertical="center"/>
    </xf>
    <xf numFmtId="2" fontId="7" fillId="3" borderId="1"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4" fontId="30" fillId="2" borderId="0" xfId="0" applyNumberFormat="1" applyFont="1" applyFill="1" applyAlignment="1">
      <alignment vertical="center"/>
    </xf>
    <xf numFmtId="0" fontId="30" fillId="0" borderId="6" xfId="0" applyFont="1" applyBorder="1" applyAlignment="1">
      <alignment vertical="center"/>
    </xf>
    <xf numFmtId="0" fontId="30" fillId="0" borderId="10" xfId="0" applyFont="1" applyBorder="1" applyAlignment="1">
      <alignment vertical="center"/>
    </xf>
    <xf numFmtId="0" fontId="30" fillId="0" borderId="7" xfId="0" applyFont="1" applyBorder="1"/>
    <xf numFmtId="0" fontId="30" fillId="0" borderId="11" xfId="0" applyFont="1" applyBorder="1" applyAlignment="1">
      <alignment vertical="center"/>
    </xf>
    <xf numFmtId="0" fontId="30" fillId="0" borderId="12" xfId="0" applyFont="1" applyBorder="1"/>
    <xf numFmtId="0" fontId="30" fillId="0" borderId="8" xfId="0" applyFont="1" applyBorder="1" applyAlignment="1">
      <alignment vertical="center"/>
    </xf>
    <xf numFmtId="0" fontId="30" fillId="0" borderId="13" xfId="0" applyFont="1" applyBorder="1" applyAlignment="1">
      <alignment vertical="center"/>
    </xf>
    <xf numFmtId="0" fontId="30" fillId="0" borderId="9" xfId="0" applyFont="1" applyBorder="1"/>
    <xf numFmtId="0" fontId="9" fillId="0" borderId="5" xfId="0" applyFont="1" applyBorder="1" applyAlignment="1">
      <alignment vertical="center" wrapText="1"/>
    </xf>
    <xf numFmtId="0" fontId="9" fillId="0" borderId="3" xfId="0" applyFont="1" applyBorder="1" applyAlignment="1">
      <alignment vertical="center"/>
    </xf>
    <xf numFmtId="0" fontId="2" fillId="2" borderId="0" xfId="0" applyFont="1" applyFill="1" applyAlignment="1">
      <alignment horizontal="center" vertical="center"/>
    </xf>
    <xf numFmtId="0" fontId="30" fillId="2" borderId="0" xfId="0" applyFont="1" applyFill="1" applyAlignment="1">
      <alignment vertical="center" wrapText="1"/>
    </xf>
    <xf numFmtId="43" fontId="30" fillId="2" borderId="0" xfId="8" applyFont="1" applyFill="1" applyAlignment="1">
      <alignment vertical="center"/>
    </xf>
    <xf numFmtId="4" fontId="30" fillId="2" borderId="0" xfId="8" applyNumberFormat="1" applyFont="1" applyFill="1" applyAlignment="1">
      <alignment vertical="center"/>
    </xf>
    <xf numFmtId="0" fontId="30" fillId="2" borderId="10" xfId="0" applyFont="1" applyFill="1" applyBorder="1" applyAlignment="1">
      <alignment vertical="center"/>
    </xf>
    <xf numFmtId="0" fontId="8" fillId="2" borderId="1" xfId="0" applyFont="1" applyFill="1" applyBorder="1" applyAlignment="1">
      <alignment vertical="center"/>
    </xf>
    <xf numFmtId="0" fontId="9" fillId="2" borderId="2" xfId="0" applyFont="1" applyFill="1" applyBorder="1" applyAlignment="1">
      <alignment horizontal="center" vertical="center" wrapText="1"/>
    </xf>
    <xf numFmtId="0" fontId="30" fillId="2" borderId="4" xfId="0" applyFont="1" applyFill="1" applyBorder="1" applyAlignment="1">
      <alignment vertical="center" wrapText="1"/>
    </xf>
    <xf numFmtId="43" fontId="8" fillId="2" borderId="4" xfId="8" applyFont="1" applyFill="1" applyBorder="1" applyAlignment="1" applyProtection="1">
      <alignment vertical="center" wrapText="1"/>
    </xf>
    <xf numFmtId="4" fontId="8" fillId="2" borderId="4" xfId="8" applyNumberFormat="1" applyFont="1" applyFill="1" applyBorder="1" applyAlignment="1" applyProtection="1">
      <alignment vertical="center" wrapText="1"/>
    </xf>
    <xf numFmtId="0" fontId="29" fillId="0" borderId="0" xfId="0" applyFont="1" applyAlignment="1">
      <alignment vertical="center"/>
    </xf>
    <xf numFmtId="0" fontId="12" fillId="2" borderId="6" xfId="0" applyFont="1" applyFill="1" applyBorder="1" applyAlignment="1">
      <alignment vertical="center"/>
    </xf>
    <xf numFmtId="0" fontId="12" fillId="2" borderId="10" xfId="0" applyFont="1" applyFill="1" applyBorder="1" applyAlignment="1">
      <alignment vertical="center"/>
    </xf>
    <xf numFmtId="0" fontId="11" fillId="2" borderId="7" xfId="0" applyFont="1" applyFill="1" applyBorder="1" applyAlignment="1">
      <alignment horizontal="center" vertical="center" wrapText="1"/>
    </xf>
    <xf numFmtId="0" fontId="30" fillId="2" borderId="10" xfId="0" applyFont="1" applyFill="1" applyBorder="1" applyAlignment="1">
      <alignment vertical="center" wrapText="1"/>
    </xf>
    <xf numFmtId="0" fontId="12" fillId="2" borderId="10" xfId="0" applyFont="1" applyFill="1" applyBorder="1" applyAlignment="1">
      <alignment vertical="center" wrapText="1"/>
    </xf>
    <xf numFmtId="43" fontId="12" fillId="2" borderId="10" xfId="8" applyFont="1" applyFill="1" applyBorder="1" applyAlignment="1" applyProtection="1">
      <alignment vertical="center" wrapText="1"/>
    </xf>
    <xf numFmtId="4" fontId="12" fillId="2" borderId="10" xfId="8" applyNumberFormat="1" applyFont="1" applyFill="1" applyBorder="1" applyAlignment="1" applyProtection="1">
      <alignment vertical="center" wrapText="1"/>
    </xf>
    <xf numFmtId="0" fontId="30" fillId="2" borderId="13" xfId="0" applyFont="1" applyFill="1" applyBorder="1" applyAlignment="1">
      <alignment vertical="center"/>
    </xf>
    <xf numFmtId="0" fontId="2" fillId="2" borderId="4" xfId="0" applyFont="1" applyFill="1" applyBorder="1" applyAlignment="1">
      <alignment horizontal="center"/>
    </xf>
    <xf numFmtId="0" fontId="9" fillId="2" borderId="4" xfId="0" applyFont="1" applyFill="1" applyBorder="1" applyAlignment="1">
      <alignment horizontal="right" vertical="center" wrapText="1"/>
    </xf>
    <xf numFmtId="49" fontId="10" fillId="2" borderId="4" xfId="0" applyNumberFormat="1" applyFont="1" applyFill="1" applyBorder="1" applyAlignment="1">
      <alignment vertical="center"/>
    </xf>
    <xf numFmtId="0" fontId="9" fillId="2" borderId="4" xfId="0" applyFont="1" applyFill="1" applyBorder="1" applyAlignment="1">
      <alignment horizontal="right" vertical="center"/>
    </xf>
    <xf numFmtId="0" fontId="2" fillId="2" borderId="4" xfId="0" applyFont="1" applyFill="1" applyBorder="1" applyAlignment="1">
      <alignment horizontal="center" vertical="center"/>
    </xf>
    <xf numFmtId="43" fontId="10" fillId="2" borderId="4" xfId="8" applyFont="1" applyFill="1" applyBorder="1" applyAlignment="1" applyProtection="1">
      <alignment vertical="center"/>
    </xf>
    <xf numFmtId="4" fontId="30" fillId="2" borderId="4" xfId="8" applyNumberFormat="1" applyFont="1" applyFill="1" applyBorder="1" applyAlignment="1">
      <alignment vertical="center"/>
    </xf>
    <xf numFmtId="4" fontId="11" fillId="2" borderId="4" xfId="8" applyNumberFormat="1" applyFont="1" applyFill="1" applyBorder="1" applyAlignment="1" applyProtection="1">
      <alignment vertical="center"/>
    </xf>
    <xf numFmtId="0" fontId="9" fillId="2" borderId="13" xfId="0" applyFont="1" applyFill="1" applyBorder="1" applyAlignment="1">
      <alignment horizontal="right" vertical="center" wrapText="1"/>
    </xf>
    <xf numFmtId="49" fontId="10" fillId="2" borderId="13" xfId="0" applyNumberFormat="1" applyFont="1" applyFill="1" applyBorder="1" applyAlignment="1">
      <alignment vertical="center"/>
    </xf>
    <xf numFmtId="0" fontId="9" fillId="2" borderId="13" xfId="0" applyFont="1" applyFill="1" applyBorder="1" applyAlignment="1">
      <alignment horizontal="right" vertical="center"/>
    </xf>
    <xf numFmtId="0" fontId="2" fillId="2" borderId="13" xfId="0" applyFont="1" applyFill="1" applyBorder="1" applyAlignment="1">
      <alignment horizontal="center" vertical="center"/>
    </xf>
    <xf numFmtId="0" fontId="10" fillId="2" borderId="13" xfId="0" applyFont="1" applyFill="1" applyBorder="1" applyAlignment="1">
      <alignment vertical="center"/>
    </xf>
    <xf numFmtId="43" fontId="10" fillId="2" borderId="13" xfId="8" applyFont="1" applyFill="1" applyBorder="1" applyAlignment="1" applyProtection="1">
      <alignment vertical="center"/>
    </xf>
    <xf numFmtId="0" fontId="11" fillId="2" borderId="13" xfId="0" applyFont="1" applyFill="1" applyBorder="1" applyAlignment="1">
      <alignment wrapText="1"/>
    </xf>
    <xf numFmtId="10" fontId="10" fillId="2" borderId="13" xfId="3" applyNumberFormat="1" applyFont="1" applyFill="1" applyBorder="1" applyAlignment="1" applyProtection="1">
      <alignment horizontal="left" vertical="center" wrapText="1"/>
    </xf>
    <xf numFmtId="0" fontId="10" fillId="2" borderId="13" xfId="0" applyFont="1" applyFill="1" applyBorder="1" applyAlignment="1">
      <alignment horizontal="left" vertical="center"/>
    </xf>
    <xf numFmtId="10" fontId="56" fillId="2" borderId="13" xfId="3" applyNumberFormat="1" applyFont="1" applyFill="1" applyBorder="1" applyAlignment="1" applyProtection="1">
      <alignment vertical="center" wrapText="1"/>
    </xf>
    <xf numFmtId="0" fontId="11" fillId="2" borderId="13" xfId="3" applyNumberFormat="1" applyFont="1" applyFill="1" applyBorder="1" applyAlignment="1" applyProtection="1">
      <alignment horizontal="center" vertical="center" wrapText="1"/>
    </xf>
    <xf numFmtId="10" fontId="56" fillId="2" borderId="13" xfId="3" applyNumberFormat="1" applyFont="1" applyFill="1" applyBorder="1" applyAlignment="1" applyProtection="1">
      <alignment horizontal="left" vertical="center" wrapText="1"/>
    </xf>
    <xf numFmtId="43" fontId="11" fillId="2" borderId="13" xfId="8" applyFont="1" applyFill="1" applyBorder="1" applyAlignment="1" applyProtection="1">
      <alignment vertical="center" wrapText="1"/>
    </xf>
    <xf numFmtId="4" fontId="11" fillId="2" borderId="13" xfId="3" applyNumberFormat="1" applyFont="1" applyFill="1" applyBorder="1" applyAlignment="1" applyProtection="1">
      <alignment horizontal="right" vertical="center" wrapText="1"/>
    </xf>
    <xf numFmtId="0" fontId="9" fillId="2" borderId="10" xfId="0" applyFont="1" applyFill="1" applyBorder="1" applyAlignment="1">
      <alignment horizontal="right" vertical="center" wrapText="1"/>
    </xf>
    <xf numFmtId="49" fontId="10" fillId="2" borderId="10" xfId="0" applyNumberFormat="1" applyFont="1" applyFill="1" applyBorder="1" applyAlignment="1">
      <alignment horizontal="left" vertical="center"/>
    </xf>
    <xf numFmtId="0" fontId="11" fillId="2" borderId="10" xfId="0" applyFont="1" applyFill="1" applyBorder="1" applyAlignment="1">
      <alignment horizontal="left" vertical="center"/>
    </xf>
    <xf numFmtId="0" fontId="2" fillId="2" borderId="10" xfId="0" applyFont="1" applyFill="1" applyBorder="1" applyAlignment="1">
      <alignment horizontal="center" vertical="center"/>
    </xf>
    <xf numFmtId="0" fontId="30" fillId="2" borderId="10" xfId="0" applyFont="1" applyFill="1" applyBorder="1" applyAlignment="1">
      <alignment horizontal="left" vertical="center" wrapText="1"/>
    </xf>
    <xf numFmtId="2" fontId="11" fillId="2" borderId="10" xfId="0" applyNumberFormat="1"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3" xfId="0" applyFont="1" applyFill="1" applyBorder="1" applyAlignment="1">
      <alignment horizontal="center" vertical="center" wrapText="1"/>
    </xf>
    <xf numFmtId="43" fontId="11" fillId="2" borderId="13" xfId="8" applyFont="1" applyFill="1" applyBorder="1" applyAlignment="1" applyProtection="1">
      <alignment horizontal="center" vertical="center" wrapText="1"/>
    </xf>
    <xf numFmtId="4" fontId="11" fillId="2" borderId="13" xfId="8" applyNumberFormat="1" applyFont="1" applyFill="1" applyBorder="1" applyAlignment="1" applyProtection="1">
      <alignment horizontal="center" vertical="center" wrapText="1"/>
    </xf>
    <xf numFmtId="0" fontId="7" fillId="7" borderId="4" xfId="0" applyFont="1" applyFill="1" applyBorder="1" applyAlignment="1">
      <alignment horizontal="center" vertical="center" wrapText="1"/>
    </xf>
    <xf numFmtId="49" fontId="7" fillId="7" borderId="4" xfId="0" applyNumberFormat="1" applyFont="1" applyFill="1" applyBorder="1" applyAlignment="1">
      <alignment horizontal="center" vertical="center"/>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165" fontId="7" fillId="7" borderId="4" xfId="8" applyNumberFormat="1" applyFont="1" applyFill="1" applyBorder="1" applyAlignment="1" applyProtection="1">
      <alignment horizontal="center" vertical="center" wrapText="1"/>
    </xf>
    <xf numFmtId="0" fontId="8" fillId="2" borderId="0" xfId="0" applyFont="1" applyFill="1" applyAlignment="1">
      <alignment horizontal="center" vertical="center" wrapText="1"/>
    </xf>
    <xf numFmtId="0" fontId="7" fillId="2" borderId="0" xfId="0" applyFont="1" applyFill="1" applyAlignment="1">
      <alignment horizontal="center" vertical="center" wrapText="1"/>
    </xf>
    <xf numFmtId="0" fontId="38" fillId="2" borderId="0" xfId="0" applyFont="1" applyFill="1" applyAlignment="1">
      <alignment vertical="center" wrapText="1"/>
    </xf>
    <xf numFmtId="0" fontId="8" fillId="2" borderId="0" xfId="0" applyFont="1" applyFill="1" applyAlignment="1">
      <alignment vertical="center"/>
    </xf>
    <xf numFmtId="43" fontId="38" fillId="2" borderId="0" xfId="8" applyFont="1" applyFill="1" applyBorder="1" applyAlignment="1">
      <alignment vertical="center"/>
    </xf>
    <xf numFmtId="4" fontId="7" fillId="2" borderId="0" xfId="0" applyNumberFormat="1" applyFont="1" applyFill="1" applyAlignment="1">
      <alignment horizontal="right" vertical="center"/>
    </xf>
    <xf numFmtId="165" fontId="7" fillId="2" borderId="0" xfId="8" applyNumberFormat="1" applyFont="1" applyFill="1" applyBorder="1" applyAlignment="1" applyProtection="1">
      <alignment horizontal="right"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43" fontId="38" fillId="2" borderId="0" xfId="8" applyFont="1" applyFill="1" applyAlignment="1">
      <alignment vertical="center"/>
    </xf>
    <xf numFmtId="4" fontId="38" fillId="2" borderId="0" xfId="8" applyNumberFormat="1" applyFont="1" applyFill="1" applyAlignment="1">
      <alignment vertical="center"/>
    </xf>
    <xf numFmtId="165" fontId="38" fillId="2" borderId="0" xfId="8" applyNumberFormat="1" applyFont="1" applyFill="1" applyAlignment="1">
      <alignment vertical="center"/>
    </xf>
    <xf numFmtId="0" fontId="8" fillId="5" borderId="10" xfId="0" applyFont="1" applyFill="1" applyBorder="1" applyAlignment="1">
      <alignment vertical="center"/>
    </xf>
    <xf numFmtId="0" fontId="8" fillId="5" borderId="10" xfId="0" applyFont="1" applyFill="1" applyBorder="1" applyAlignment="1">
      <alignment horizontal="center" vertical="center"/>
    </xf>
    <xf numFmtId="0" fontId="7" fillId="5" borderId="10" xfId="0" applyFont="1" applyFill="1" applyBorder="1" applyAlignment="1">
      <alignment horizontal="left" vertical="center" wrapText="1"/>
    </xf>
    <xf numFmtId="4" fontId="7" fillId="5" borderId="10" xfId="0" applyNumberFormat="1" applyFont="1" applyFill="1" applyBorder="1" applyAlignment="1">
      <alignment vertical="center"/>
    </xf>
    <xf numFmtId="0" fontId="38" fillId="5" borderId="0" xfId="0" applyFont="1" applyFill="1" applyAlignment="1">
      <alignment vertical="center"/>
    </xf>
    <xf numFmtId="165" fontId="7" fillId="5" borderId="10" xfId="0" applyNumberFormat="1" applyFont="1" applyFill="1" applyBorder="1" applyAlignment="1">
      <alignment horizontal="right" vertical="center"/>
    </xf>
    <xf numFmtId="0" fontId="2" fillId="0" borderId="0" xfId="0" applyFont="1" applyAlignment="1">
      <alignment horizontal="center" vertical="center"/>
    </xf>
    <xf numFmtId="0" fontId="30" fillId="0" borderId="0" xfId="0" applyFont="1" applyAlignment="1">
      <alignment vertical="center" wrapText="1"/>
    </xf>
    <xf numFmtId="43" fontId="30" fillId="0" borderId="0" xfId="8" applyFont="1" applyAlignment="1">
      <alignment vertical="center"/>
    </xf>
    <xf numFmtId="4" fontId="30" fillId="0" borderId="0" xfId="8" applyNumberFormat="1" applyFont="1" applyAlignment="1">
      <alignment vertical="center"/>
    </xf>
    <xf numFmtId="0" fontId="9" fillId="0" borderId="46" xfId="14" applyFont="1" applyBorder="1" applyAlignment="1">
      <alignment horizontal="center"/>
    </xf>
    <xf numFmtId="0" fontId="8" fillId="0" borderId="0" xfId="17" applyFont="1" applyAlignment="1">
      <alignment vertical="center"/>
    </xf>
    <xf numFmtId="0" fontId="29" fillId="0" borderId="6" xfId="17" applyFont="1" applyBorder="1" applyAlignment="1">
      <alignment horizontal="center" vertical="center"/>
    </xf>
    <xf numFmtId="0" fontId="8" fillId="0" borderId="7" xfId="17" applyFont="1" applyBorder="1" applyAlignment="1">
      <alignment vertical="center" wrapText="1"/>
    </xf>
    <xf numFmtId="0" fontId="29" fillId="0" borderId="11" xfId="17" applyFont="1" applyBorder="1" applyAlignment="1">
      <alignment horizontal="center" vertical="center"/>
    </xf>
    <xf numFmtId="0" fontId="12" fillId="0" borderId="12" xfId="17" applyFont="1" applyBorder="1" applyAlignment="1">
      <alignment vertical="center" wrapText="1"/>
    </xf>
    <xf numFmtId="0" fontId="29" fillId="0" borderId="8" xfId="17" applyFont="1" applyBorder="1" applyAlignment="1">
      <alignment horizontal="center" vertical="center"/>
    </xf>
    <xf numFmtId="0" fontId="8" fillId="0" borderId="9" xfId="17" applyFont="1" applyBorder="1" applyAlignment="1">
      <alignment vertical="center" wrapText="1"/>
    </xf>
    <xf numFmtId="0" fontId="9" fillId="0" borderId="3" xfId="17" applyFont="1" applyBorder="1" applyAlignment="1">
      <alignment horizontal="left" vertical="center" wrapText="1"/>
    </xf>
    <xf numFmtId="0" fontId="10" fillId="0" borderId="6" xfId="17" applyFont="1" applyBorder="1" applyAlignment="1">
      <alignment vertical="center"/>
    </xf>
    <xf numFmtId="0" fontId="16" fillId="0" borderId="7" xfId="17" applyFont="1" applyBorder="1" applyAlignment="1">
      <alignment vertical="center" wrapText="1"/>
    </xf>
    <xf numFmtId="0" fontId="9" fillId="0" borderId="5" xfId="17" applyFont="1" applyBorder="1" applyAlignment="1">
      <alignment horizontal="left" vertical="center" wrapText="1"/>
    </xf>
    <xf numFmtId="49" fontId="7" fillId="0" borderId="4" xfId="17" applyNumberFormat="1" applyFont="1" applyBorder="1" applyAlignment="1">
      <alignment horizontal="center" vertical="center" wrapText="1"/>
    </xf>
    <xf numFmtId="49" fontId="7" fillId="0" borderId="4" xfId="17" applyNumberFormat="1" applyFont="1" applyBorder="1" applyAlignment="1">
      <alignment horizontal="center" vertical="center"/>
    </xf>
    <xf numFmtId="2" fontId="7" fillId="0" borderId="4" xfId="17" applyNumberFormat="1" applyFont="1" applyBorder="1" applyAlignment="1">
      <alignment horizontal="center" vertical="center" wrapText="1"/>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6" fillId="0" borderId="6" xfId="6" applyBorder="1"/>
    <xf numFmtId="0" fontId="6" fillId="0" borderId="11" xfId="6" applyBorder="1"/>
    <xf numFmtId="0" fontId="9" fillId="0" borderId="1" xfId="0" applyFont="1" applyBorder="1" applyAlignment="1">
      <alignment vertical="center" wrapText="1"/>
    </xf>
    <xf numFmtId="0" fontId="11" fillId="0" borderId="6" xfId="0" applyFont="1" applyBorder="1" applyAlignment="1">
      <alignment vertical="top"/>
    </xf>
    <xf numFmtId="0" fontId="16" fillId="0" borderId="7" xfId="0" applyFont="1" applyBorder="1" applyAlignment="1">
      <alignment vertical="top" wrapText="1"/>
    </xf>
    <xf numFmtId="0" fontId="8" fillId="0" borderId="12" xfId="6" applyFont="1" applyBorder="1"/>
    <xf numFmtId="0" fontId="7" fillId="0" borderId="3" xfId="6" applyFont="1" applyBorder="1" applyAlignment="1">
      <alignment vertical="center" wrapText="1"/>
    </xf>
    <xf numFmtId="0" fontId="8" fillId="0" borderId="11" xfId="6" applyFont="1" applyBorder="1"/>
    <xf numFmtId="0" fontId="8" fillId="0" borderId="0" xfId="6" applyFont="1"/>
    <xf numFmtId="0" fontId="7" fillId="0" borderId="11" xfId="6" applyFont="1" applyBorder="1" applyAlignment="1">
      <alignment horizontal="left"/>
    </xf>
    <xf numFmtId="0" fontId="8" fillId="0" borderId="0" xfId="6" applyFont="1" applyAlignment="1">
      <alignment horizontal="center" vertical="center"/>
    </xf>
    <xf numFmtId="0" fontId="8" fillId="0" borderId="12" xfId="6" applyFont="1" applyBorder="1" applyAlignment="1">
      <alignment horizontal="center" vertical="center"/>
    </xf>
    <xf numFmtId="0" fontId="7" fillId="0" borderId="0" xfId="6" applyFont="1"/>
    <xf numFmtId="0" fontId="8" fillId="0" borderId="0" xfId="6" applyFont="1" applyAlignment="1">
      <alignment horizontal="left" vertical="center"/>
    </xf>
    <xf numFmtId="2" fontId="7" fillId="0" borderId="0" xfId="6" applyNumberFormat="1" applyFont="1"/>
    <xf numFmtId="43" fontId="7" fillId="0" borderId="0" xfId="8" applyFont="1" applyBorder="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8" fillId="0" borderId="0" xfId="3" applyNumberFormat="1" applyFont="1" applyBorder="1" applyAlignment="1">
      <alignment horizontal="center"/>
    </xf>
    <xf numFmtId="2" fontId="7" fillId="5" borderId="3" xfId="8" applyNumberFormat="1" applyFont="1" applyFill="1" applyBorder="1" applyAlignment="1">
      <alignment horizontal="center"/>
    </xf>
    <xf numFmtId="10" fontId="7" fillId="0" borderId="3" xfId="3" applyNumberFormat="1" applyFont="1" applyFill="1" applyBorder="1" applyAlignment="1">
      <alignment horizontal="center" vertical="center"/>
    </xf>
    <xf numFmtId="0" fontId="8" fillId="0" borderId="48" xfId="6" applyFont="1" applyBorder="1" applyAlignment="1">
      <alignment horizontal="center" vertical="center"/>
    </xf>
    <xf numFmtId="0" fontId="6" fillId="0" borderId="0" xfId="6"/>
    <xf numFmtId="0" fontId="30" fillId="0" borderId="6" xfId="0" applyFont="1" applyBorder="1"/>
    <xf numFmtId="0" fontId="8" fillId="0" borderId="7" xfId="0" applyFont="1" applyBorder="1" applyAlignment="1">
      <alignment vertical="center" wrapText="1"/>
    </xf>
    <xf numFmtId="0" fontId="30" fillId="0" borderId="11" xfId="0" applyFont="1" applyBorder="1"/>
    <xf numFmtId="0" fontId="12" fillId="0" borderId="12" xfId="0" applyFont="1" applyBorder="1" applyAlignment="1">
      <alignment vertical="center" wrapText="1"/>
    </xf>
    <xf numFmtId="0" fontId="30" fillId="0" borderId="8" xfId="0" applyFont="1" applyBorder="1"/>
    <xf numFmtId="0" fontId="8" fillId="0" borderId="9" xfId="0" applyFont="1" applyBorder="1" applyAlignment="1">
      <alignment vertical="center" wrapText="1"/>
    </xf>
    <xf numFmtId="0" fontId="10" fillId="0" borderId="6" xfId="0" applyFont="1" applyBorder="1" applyAlignment="1">
      <alignment vertical="top"/>
    </xf>
    <xf numFmtId="0" fontId="16" fillId="0" borderId="10" xfId="0" applyFont="1" applyBorder="1" applyAlignment="1">
      <alignment vertical="top" wrapText="1"/>
    </xf>
    <xf numFmtId="0" fontId="16" fillId="0" borderId="11" xfId="0" applyFont="1" applyBorder="1" applyAlignment="1">
      <alignment wrapText="1"/>
    </xf>
    <xf numFmtId="0" fontId="16" fillId="0" borderId="12" xfId="0" applyFont="1" applyBorder="1" applyAlignment="1">
      <alignment vertical="top" wrapText="1"/>
    </xf>
    <xf numFmtId="0" fontId="58" fillId="5" borderId="3" xfId="0" applyFont="1" applyFill="1" applyBorder="1" applyAlignment="1">
      <alignment horizontal="center"/>
    </xf>
    <xf numFmtId="0" fontId="10" fillId="2" borderId="18" xfId="0" applyFont="1" applyFill="1" applyBorder="1" applyAlignment="1">
      <alignment horizontal="center" vertical="center"/>
    </xf>
    <xf numFmtId="0" fontId="10" fillId="2" borderId="31" xfId="0" applyFont="1" applyFill="1" applyBorder="1" applyAlignment="1">
      <alignment horizontal="center" vertical="center"/>
    </xf>
    <xf numFmtId="0" fontId="59" fillId="0" borderId="3" xfId="0" applyFont="1" applyBorder="1"/>
    <xf numFmtId="0" fontId="7" fillId="2" borderId="22" xfId="0" applyFont="1" applyFill="1" applyBorder="1" applyAlignment="1">
      <alignment horizontal="center" vertical="center"/>
    </xf>
    <xf numFmtId="0" fontId="7" fillId="2" borderId="21" xfId="0" applyFont="1" applyFill="1" applyBorder="1" applyAlignment="1">
      <alignment vertical="center"/>
    </xf>
    <xf numFmtId="0" fontId="7" fillId="2" borderId="29" xfId="0" applyFont="1" applyFill="1" applyBorder="1" applyAlignment="1">
      <alignment vertical="center"/>
    </xf>
    <xf numFmtId="10" fontId="8" fillId="2" borderId="22" xfId="0" applyNumberFormat="1" applyFont="1" applyFill="1" applyBorder="1" applyAlignment="1">
      <alignment horizontal="center" vertical="center"/>
    </xf>
    <xf numFmtId="165" fontId="8" fillId="2" borderId="18" xfId="0" applyNumberFormat="1" applyFont="1" applyFill="1" applyBorder="1" applyAlignment="1">
      <alignment horizontal="center" vertical="center"/>
    </xf>
    <xf numFmtId="165" fontId="8" fillId="2" borderId="18" xfId="0" applyNumberFormat="1" applyFont="1" applyFill="1" applyBorder="1" applyAlignment="1">
      <alignment horizontal="right" vertical="center"/>
    </xf>
    <xf numFmtId="10" fontId="8" fillId="2" borderId="18" xfId="0" applyNumberFormat="1" applyFont="1" applyFill="1" applyBorder="1" applyAlignment="1">
      <alignment horizontal="center" vertical="center"/>
    </xf>
    <xf numFmtId="10" fontId="8" fillId="2" borderId="31" xfId="0" applyNumberFormat="1" applyFont="1" applyFill="1" applyBorder="1" applyAlignment="1">
      <alignment horizontal="center" vertical="center"/>
    </xf>
    <xf numFmtId="10" fontId="38" fillId="0" borderId="3" xfId="0" applyNumberFormat="1" applyFont="1" applyBorder="1"/>
    <xf numFmtId="0" fontId="7" fillId="2" borderId="27" xfId="0" applyFont="1" applyFill="1" applyBorder="1" applyAlignment="1">
      <alignment vertical="center"/>
    </xf>
    <xf numFmtId="0" fontId="11" fillId="2" borderId="6" xfId="0" applyFont="1" applyFill="1" applyBorder="1" applyAlignment="1">
      <alignment horizontal="center" vertical="center"/>
    </xf>
    <xf numFmtId="0" fontId="7" fillId="2" borderId="10" xfId="0" applyFont="1" applyFill="1" applyBorder="1" applyAlignment="1">
      <alignment vertical="center"/>
    </xf>
    <xf numFmtId="10" fontId="7" fillId="2" borderId="10" xfId="0" applyNumberFormat="1" applyFont="1" applyFill="1" applyBorder="1" applyAlignment="1">
      <alignment horizontal="center" vertical="center"/>
    </xf>
    <xf numFmtId="165" fontId="7" fillId="2" borderId="10"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xf>
    <xf numFmtId="10" fontId="8" fillId="2" borderId="4" xfId="0" applyNumberFormat="1" applyFont="1" applyFill="1" applyBorder="1" applyAlignment="1">
      <alignment horizontal="center" vertical="center"/>
    </xf>
    <xf numFmtId="10" fontId="8" fillId="2" borderId="2" xfId="0" applyNumberFormat="1" applyFont="1" applyFill="1" applyBorder="1" applyAlignment="1">
      <alignment horizontal="center" vertical="center"/>
    </xf>
    <xf numFmtId="9" fontId="8" fillId="2" borderId="31" xfId="0" applyNumberFormat="1" applyFont="1" applyFill="1" applyBorder="1" applyAlignment="1">
      <alignment horizontal="center" vertical="center"/>
    </xf>
    <xf numFmtId="9" fontId="8" fillId="2" borderId="1" xfId="0" applyNumberFormat="1" applyFont="1" applyFill="1" applyBorder="1" applyAlignment="1">
      <alignment horizontal="center" vertical="center"/>
    </xf>
    <xf numFmtId="9" fontId="8" fillId="2" borderId="4" xfId="0" applyNumberFormat="1" applyFont="1" applyFill="1" applyBorder="1" applyAlignment="1">
      <alignment horizontal="center" vertical="center"/>
    </xf>
    <xf numFmtId="9" fontId="8" fillId="2" borderId="2" xfId="0" applyNumberFormat="1" applyFont="1" applyFill="1" applyBorder="1" applyAlignment="1">
      <alignment horizontal="center" vertical="center"/>
    </xf>
    <xf numFmtId="0" fontId="38" fillId="0" borderId="1" xfId="0" applyFont="1" applyBorder="1"/>
    <xf numFmtId="0" fontId="38" fillId="0" borderId="4" xfId="0" applyFont="1" applyBorder="1"/>
    <xf numFmtId="0" fontId="38" fillId="0" borderId="2" xfId="0" applyFont="1" applyBorder="1"/>
    <xf numFmtId="0" fontId="9" fillId="2" borderId="6" xfId="0" applyFont="1" applyFill="1" applyBorder="1" applyAlignment="1">
      <alignment horizontal="center" vertical="center"/>
    </xf>
    <xf numFmtId="165" fontId="8" fillId="2" borderId="24" xfId="0" applyNumberFormat="1" applyFont="1" applyFill="1" applyBorder="1" applyAlignment="1">
      <alignment horizontal="center" vertical="center"/>
    </xf>
    <xf numFmtId="0" fontId="8" fillId="2" borderId="14" xfId="0" applyFont="1" applyFill="1" applyBorder="1" applyAlignment="1">
      <alignment horizontal="center" vertical="center"/>
    </xf>
    <xf numFmtId="0" fontId="8" fillId="2" borderId="32" xfId="0" applyFont="1" applyFill="1" applyBorder="1" applyAlignment="1">
      <alignment horizontal="center" vertical="center"/>
    </xf>
    <xf numFmtId="0" fontId="38" fillId="0" borderId="3" xfId="0" applyFont="1" applyBorder="1"/>
    <xf numFmtId="0" fontId="9"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1" xfId="3" applyNumberFormat="1" applyFont="1" applyFill="1" applyBorder="1" applyAlignment="1">
      <alignment horizontal="center" vertical="center"/>
    </xf>
    <xf numFmtId="0" fontId="60" fillId="2" borderId="11" xfId="0" applyFont="1" applyFill="1" applyBorder="1" applyAlignment="1">
      <alignment horizontal="center" vertical="center"/>
    </xf>
    <xf numFmtId="0" fontId="61"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3" xfId="0" applyFont="1" applyFill="1" applyBorder="1" applyAlignment="1">
      <alignment horizontal="center" vertical="center"/>
    </xf>
    <xf numFmtId="0" fontId="38" fillId="0" borderId="0" xfId="0" applyFont="1"/>
    <xf numFmtId="0" fontId="38" fillId="0" borderId="12" xfId="0" applyFont="1" applyBorder="1"/>
    <xf numFmtId="0" fontId="62" fillId="5" borderId="3" xfId="0" applyFont="1" applyFill="1" applyBorder="1" applyAlignment="1">
      <alignment horizontal="center"/>
    </xf>
    <xf numFmtId="0" fontId="7" fillId="2" borderId="20" xfId="0" applyFont="1" applyFill="1" applyBorder="1" applyAlignment="1">
      <alignment horizontal="center" vertical="center"/>
    </xf>
    <xf numFmtId="165" fontId="11" fillId="2" borderId="54" xfId="0" applyNumberFormat="1" applyFont="1" applyFill="1" applyBorder="1" applyAlignment="1">
      <alignment horizontal="center" vertical="center"/>
    </xf>
    <xf numFmtId="10" fontId="11" fillId="2" borderId="47" xfId="3" applyNumberFormat="1" applyFont="1" applyFill="1" applyBorder="1" applyAlignment="1">
      <alignment horizontal="center" vertical="center"/>
    </xf>
    <xf numFmtId="10" fontId="11" fillId="2" borderId="53" xfId="3" applyNumberFormat="1" applyFont="1" applyFill="1" applyBorder="1" applyAlignment="1">
      <alignment horizontal="center" vertical="center"/>
    </xf>
    <xf numFmtId="0" fontId="30" fillId="0" borderId="3" xfId="0" applyFont="1" applyBorder="1"/>
    <xf numFmtId="165" fontId="30" fillId="0" borderId="0" xfId="0" applyNumberFormat="1" applyFont="1"/>
    <xf numFmtId="10" fontId="8" fillId="2" borderId="11" xfId="0" applyNumberFormat="1" applyFont="1" applyFill="1" applyBorder="1" applyAlignment="1">
      <alignment vertical="center"/>
    </xf>
    <xf numFmtId="10" fontId="8" fillId="2" borderId="0" xfId="0" applyNumberFormat="1" applyFont="1" applyFill="1" applyAlignment="1">
      <alignment vertical="center"/>
    </xf>
    <xf numFmtId="10" fontId="8" fillId="2" borderId="12" xfId="0" applyNumberFormat="1" applyFont="1" applyFill="1" applyBorder="1" applyAlignment="1">
      <alignment vertical="center"/>
    </xf>
    <xf numFmtId="0" fontId="8" fillId="0" borderId="12" xfId="0" applyFont="1" applyBorder="1" applyAlignment="1">
      <alignment vertical="center" wrapText="1"/>
    </xf>
    <xf numFmtId="0" fontId="9" fillId="0" borderId="1" xfId="0" applyFont="1" applyBorder="1" applyAlignment="1">
      <alignment horizontal="right" vertical="center" wrapText="1"/>
    </xf>
    <xf numFmtId="0" fontId="7" fillId="2" borderId="57" xfId="0" applyFont="1" applyFill="1" applyBorder="1" applyAlignment="1">
      <alignment horizontal="center" vertical="center"/>
    </xf>
    <xf numFmtId="10" fontId="30" fillId="2" borderId="13" xfId="0" applyNumberFormat="1" applyFont="1" applyFill="1" applyBorder="1" applyAlignment="1">
      <alignment vertical="center"/>
    </xf>
    <xf numFmtId="0" fontId="11" fillId="2" borderId="4" xfId="0" applyFont="1" applyFill="1" applyBorder="1" applyAlignment="1">
      <alignment horizontal="left" vertical="center" wrapText="1"/>
    </xf>
    <xf numFmtId="4" fontId="11" fillId="2" borderId="10" xfId="8" applyNumberFormat="1" applyFont="1" applyFill="1" applyBorder="1" applyAlignment="1" applyProtection="1">
      <alignment horizontal="right" vertical="center" wrapText="1"/>
    </xf>
    <xf numFmtId="2" fontId="11" fillId="2" borderId="10" xfId="0" applyNumberFormat="1" applyFont="1" applyFill="1" applyBorder="1" applyAlignment="1">
      <alignment horizontal="left" vertical="center" wrapText="1"/>
    </xf>
    <xf numFmtId="49" fontId="10" fillId="0" borderId="1" xfId="0" applyNumberFormat="1" applyFont="1" applyBorder="1" applyAlignment="1">
      <alignment vertical="center"/>
    </xf>
    <xf numFmtId="0" fontId="10" fillId="0" borderId="1" xfId="0" applyFont="1" applyBorder="1" applyAlignment="1">
      <alignment vertical="center"/>
    </xf>
    <xf numFmtId="49" fontId="10" fillId="0" borderId="4" xfId="0" applyNumberFormat="1" applyFont="1" applyBorder="1" applyAlignment="1">
      <alignment vertical="center"/>
    </xf>
    <xf numFmtId="0" fontId="20" fillId="6" borderId="41" xfId="14" applyFont="1" applyFill="1" applyBorder="1" applyAlignment="1" applyProtection="1">
      <alignment horizontal="center" vertical="center"/>
      <protection locked="0"/>
    </xf>
    <xf numFmtId="0" fontId="20" fillId="6" borderId="42" xfId="14" applyFont="1" applyFill="1" applyBorder="1" applyAlignment="1" applyProtection="1">
      <alignment horizontal="center" vertical="center"/>
      <protection locked="0"/>
    </xf>
    <xf numFmtId="0" fontId="26" fillId="6" borderId="35" xfId="14" applyFont="1" applyFill="1" applyBorder="1" applyAlignment="1" applyProtection="1">
      <alignment horizontal="center" vertical="center"/>
      <protection locked="0"/>
    </xf>
    <xf numFmtId="0" fontId="26" fillId="6" borderId="36" xfId="14" applyFont="1" applyFill="1" applyBorder="1" applyAlignment="1" applyProtection="1">
      <alignment horizontal="center" vertical="center"/>
      <protection locked="0"/>
    </xf>
    <xf numFmtId="0" fontId="0" fillId="0" borderId="6"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33" fillId="13" borderId="6" xfId="0" applyFont="1" applyFill="1" applyBorder="1" applyAlignment="1">
      <alignment horizontal="center" vertical="center" wrapText="1"/>
    </xf>
    <xf numFmtId="0" fontId="33" fillId="13" borderId="7" xfId="0" applyFont="1" applyFill="1" applyBorder="1" applyAlignment="1">
      <alignment horizontal="center" vertical="center" wrapText="1"/>
    </xf>
    <xf numFmtId="0" fontId="33" fillId="13" borderId="11"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33" fillId="13" borderId="8" xfId="0" applyFont="1" applyFill="1" applyBorder="1" applyAlignment="1">
      <alignment horizontal="center" vertical="center" wrapText="1"/>
    </xf>
    <xf numFmtId="0" fontId="33" fillId="13" borderId="9" xfId="0" applyFont="1" applyFill="1" applyBorder="1" applyAlignment="1">
      <alignment horizontal="center" vertical="center" wrapText="1"/>
    </xf>
    <xf numFmtId="0" fontId="34" fillId="0" borderId="3" xfId="0" applyFont="1" applyBorder="1" applyAlignment="1">
      <alignment horizontal="right" vertical="center"/>
    </xf>
    <xf numFmtId="49" fontId="35" fillId="0" borderId="1" xfId="0" applyNumberFormat="1" applyFont="1" applyBorder="1" applyAlignment="1">
      <alignment horizontal="left" vertical="center"/>
    </xf>
    <xf numFmtId="0" fontId="35" fillId="0" borderId="2" xfId="0" applyFont="1" applyBorder="1" applyAlignment="1">
      <alignment horizontal="left" vertical="center"/>
    </xf>
    <xf numFmtId="0" fontId="34" fillId="0" borderId="1" xfId="0" applyFont="1" applyBorder="1" applyAlignment="1">
      <alignment horizontal="right" vertical="center"/>
    </xf>
    <xf numFmtId="0" fontId="34" fillId="0" borderId="2" xfId="0" applyFont="1" applyBorder="1" applyAlignment="1">
      <alignment horizontal="right" vertical="center"/>
    </xf>
    <xf numFmtId="0" fontId="35" fillId="0" borderId="1" xfId="0" applyFont="1" applyBorder="1" applyAlignment="1">
      <alignment horizontal="left" vertical="center"/>
    </xf>
    <xf numFmtId="0" fontId="34" fillId="0" borderId="1" xfId="0" applyFont="1" applyBorder="1" applyAlignment="1">
      <alignment horizontal="center" vertical="center"/>
    </xf>
    <xf numFmtId="0" fontId="34" fillId="0" borderId="4" xfId="0" applyFont="1" applyBorder="1" applyAlignment="1">
      <alignment horizontal="center" vertical="center"/>
    </xf>
    <xf numFmtId="0" fontId="34" fillId="0" borderId="2" xfId="0" applyFont="1" applyBorder="1" applyAlignment="1">
      <alignment horizontal="center" vertical="center"/>
    </xf>
    <xf numFmtId="9" fontId="36" fillId="14" borderId="10" xfId="3" applyFont="1" applyFill="1" applyBorder="1" applyAlignment="1">
      <alignment horizontal="center" vertical="center"/>
    </xf>
    <xf numFmtId="0" fontId="37" fillId="7" borderId="6" xfId="0" applyFont="1" applyFill="1" applyBorder="1" applyAlignment="1">
      <alignment horizontal="center" vertical="center" textRotation="90"/>
    </xf>
    <xf numFmtId="0" fontId="37" fillId="7" borderId="7" xfId="0" applyFont="1" applyFill="1" applyBorder="1" applyAlignment="1">
      <alignment horizontal="center" vertical="center" textRotation="90"/>
    </xf>
    <xf numFmtId="0" fontId="37" fillId="7" borderId="11" xfId="0" applyFont="1" applyFill="1" applyBorder="1" applyAlignment="1">
      <alignment horizontal="center" vertical="center" textRotation="90"/>
    </xf>
    <xf numFmtId="0" fontId="37" fillId="7" borderId="12" xfId="0" applyFont="1" applyFill="1" applyBorder="1" applyAlignment="1">
      <alignment horizontal="center" vertical="center" textRotation="90"/>
    </xf>
    <xf numFmtId="0" fontId="37" fillId="7" borderId="8" xfId="0" applyFont="1" applyFill="1" applyBorder="1" applyAlignment="1">
      <alignment horizontal="center" vertical="center" textRotation="90"/>
    </xf>
    <xf numFmtId="0" fontId="37" fillId="7" borderId="9" xfId="0" applyFont="1" applyFill="1" applyBorder="1" applyAlignment="1">
      <alignment horizontal="center" vertical="center" textRotation="90"/>
    </xf>
    <xf numFmtId="49" fontId="11" fillId="0" borderId="1" xfId="0" applyNumberFormat="1" applyFont="1" applyBorder="1" applyAlignment="1">
      <alignment horizontal="left" vertical="center" wrapText="1"/>
    </xf>
    <xf numFmtId="0" fontId="11" fillId="0" borderId="4" xfId="0" applyFont="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8" fillId="0" borderId="7" xfId="0" applyFont="1" applyBorder="1" applyAlignment="1">
      <alignment horizontal="left" vertical="center" wrapText="1"/>
    </xf>
    <xf numFmtId="0" fontId="12" fillId="0" borderId="11" xfId="0" applyFont="1" applyBorder="1" applyAlignment="1">
      <alignment horizontal="left" vertical="center" wrapText="1"/>
    </xf>
    <xf numFmtId="0" fontId="12" fillId="0" borderId="0" xfId="0" applyFont="1" applyAlignment="1">
      <alignment horizontal="left" vertical="center" wrapText="1"/>
    </xf>
    <xf numFmtId="0" fontId="12" fillId="0" borderId="12"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13" fillId="4" borderId="1"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0" fillId="0" borderId="10" xfId="0" applyFont="1" applyBorder="1" applyAlignment="1">
      <alignment horizontal="left" vertical="top"/>
    </xf>
    <xf numFmtId="0" fontId="10" fillId="0" borderId="7" xfId="0" applyFont="1" applyBorder="1" applyAlignment="1">
      <alignment horizontal="left" vertical="top"/>
    </xf>
    <xf numFmtId="0" fontId="11" fillId="0" borderId="0" xfId="0" applyFont="1" applyAlignment="1">
      <alignment horizontal="center" wrapText="1"/>
    </xf>
    <xf numFmtId="0" fontId="11" fillId="0" borderId="12" xfId="0" applyFont="1" applyBorder="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10" fontId="11" fillId="0" borderId="1" xfId="0" applyNumberFormat="1" applyFont="1" applyBorder="1" applyAlignment="1">
      <alignment horizontal="left" vertical="center" wrapText="1"/>
    </xf>
    <xf numFmtId="0" fontId="11" fillId="2" borderId="58" xfId="0" applyFont="1" applyFill="1" applyBorder="1" applyAlignment="1">
      <alignment horizontal="center" vertical="center"/>
    </xf>
    <xf numFmtId="0" fontId="11" fillId="2" borderId="57" xfId="0" applyFont="1" applyFill="1" applyBorder="1" applyAlignment="1">
      <alignment horizontal="center" vertical="center"/>
    </xf>
    <xf numFmtId="0" fontId="7" fillId="2" borderId="3" xfId="0" applyFont="1" applyFill="1" applyBorder="1" applyAlignment="1">
      <alignment horizontal="left" vertical="center"/>
    </xf>
    <xf numFmtId="10" fontId="30" fillId="0" borderId="6" xfId="0" applyNumberFormat="1" applyFont="1" applyBorder="1" applyAlignment="1">
      <alignment horizontal="center"/>
    </xf>
    <xf numFmtId="10" fontId="30" fillId="0" borderId="10" xfId="0" applyNumberFormat="1" applyFont="1" applyBorder="1" applyAlignment="1">
      <alignment horizontal="center"/>
    </xf>
    <xf numFmtId="165" fontId="30" fillId="0" borderId="6" xfId="0" applyNumberFormat="1" applyFont="1" applyBorder="1" applyAlignment="1">
      <alignment horizontal="center"/>
    </xf>
    <xf numFmtId="165" fontId="30" fillId="0" borderId="10" xfId="0" applyNumberFormat="1" applyFont="1" applyBorder="1" applyAlignment="1">
      <alignment horizontal="center"/>
    </xf>
    <xf numFmtId="165" fontId="30" fillId="0" borderId="7" xfId="0" applyNumberFormat="1" applyFont="1" applyBorder="1" applyAlignment="1">
      <alignment horizontal="center"/>
    </xf>
    <xf numFmtId="10" fontId="30" fillId="0" borderId="3" xfId="0" applyNumberFormat="1" applyFont="1" applyBorder="1" applyAlignment="1">
      <alignment horizontal="center"/>
    </xf>
    <xf numFmtId="0" fontId="30" fillId="0" borderId="3" xfId="0" applyFont="1" applyBorder="1" applyAlignment="1">
      <alignment horizontal="center"/>
    </xf>
    <xf numFmtId="165" fontId="30" fillId="0" borderId="3" xfId="0" applyNumberFormat="1" applyFont="1" applyBorder="1" applyAlignment="1">
      <alignment horizontal="center"/>
    </xf>
    <xf numFmtId="0" fontId="45" fillId="4" borderId="6" xfId="0" applyFont="1" applyFill="1" applyBorder="1" applyAlignment="1">
      <alignment horizontal="center" vertical="center" wrapText="1"/>
    </xf>
    <xf numFmtId="0" fontId="45" fillId="4" borderId="10" xfId="0" applyFont="1" applyFill="1" applyBorder="1" applyAlignment="1">
      <alignment horizontal="center" vertical="center" wrapText="1"/>
    </xf>
    <xf numFmtId="0" fontId="45" fillId="4" borderId="7" xfId="0" applyFont="1" applyFill="1" applyBorder="1" applyAlignment="1">
      <alignment horizontal="center" vertical="center" wrapText="1"/>
    </xf>
    <xf numFmtId="0" fontId="43" fillId="2" borderId="6" xfId="0" applyFont="1" applyFill="1" applyBorder="1" applyAlignment="1">
      <alignment horizontal="center" vertical="center"/>
    </xf>
    <xf numFmtId="0" fontId="43" fillId="2" borderId="7" xfId="0" applyFont="1" applyFill="1" applyBorder="1" applyAlignment="1">
      <alignment horizontal="center" vertical="center"/>
    </xf>
    <xf numFmtId="0" fontId="32" fillId="2" borderId="11" xfId="0" applyFont="1" applyFill="1" applyBorder="1" applyAlignment="1">
      <alignment horizontal="center" wrapText="1"/>
    </xf>
    <xf numFmtId="0" fontId="32" fillId="2" borderId="12" xfId="0" applyFont="1" applyFill="1" applyBorder="1" applyAlignment="1">
      <alignment horizontal="center" wrapText="1"/>
    </xf>
    <xf numFmtId="0" fontId="32" fillId="2" borderId="8" xfId="0" applyFont="1" applyFill="1" applyBorder="1" applyAlignment="1">
      <alignment horizontal="center" wrapText="1"/>
    </xf>
    <xf numFmtId="0" fontId="32" fillId="2" borderId="9" xfId="0" applyFont="1" applyFill="1" applyBorder="1" applyAlignment="1">
      <alignment horizontal="center" wrapText="1"/>
    </xf>
    <xf numFmtId="0" fontId="55" fillId="4" borderId="10" xfId="0" applyFont="1" applyFill="1" applyBorder="1" applyAlignment="1">
      <alignment horizontal="center" vertical="center" wrapText="1"/>
    </xf>
    <xf numFmtId="0" fontId="55" fillId="4" borderId="4" xfId="0" applyFont="1" applyFill="1" applyBorder="1" applyAlignment="1">
      <alignment horizontal="center" vertical="center" wrapText="1"/>
    </xf>
    <xf numFmtId="4" fontId="11" fillId="2" borderId="10" xfId="8" applyNumberFormat="1" applyFont="1" applyFill="1" applyBorder="1" applyAlignment="1" applyProtection="1">
      <alignment horizontal="center" vertical="center"/>
    </xf>
    <xf numFmtId="4" fontId="11" fillId="2" borderId="7" xfId="8" applyNumberFormat="1" applyFont="1" applyFill="1" applyBorder="1" applyAlignment="1" applyProtection="1">
      <alignment horizontal="center" vertical="center"/>
    </xf>
    <xf numFmtId="0" fontId="11" fillId="2" borderId="0" xfId="0" applyFont="1" applyFill="1" applyAlignment="1">
      <alignment horizontal="center" wrapText="1"/>
    </xf>
    <xf numFmtId="0" fontId="11" fillId="2" borderId="13" xfId="0" applyFont="1" applyFill="1" applyBorder="1" applyAlignment="1">
      <alignment horizontal="center" wrapText="1"/>
    </xf>
    <xf numFmtId="2" fontId="8" fillId="2" borderId="3" xfId="17" applyNumberFormat="1" applyFont="1" applyFill="1" applyBorder="1" applyAlignment="1">
      <alignment horizontal="center" vertical="center" wrapText="1"/>
    </xf>
    <xf numFmtId="0" fontId="8" fillId="2" borderId="1" xfId="17" applyFont="1" applyFill="1" applyBorder="1" applyAlignment="1">
      <alignment horizontal="left" vertical="center"/>
    </xf>
    <xf numFmtId="0" fontId="8" fillId="2" borderId="4" xfId="17" applyFont="1" applyFill="1" applyBorder="1" applyAlignment="1">
      <alignment horizontal="left" vertical="center"/>
    </xf>
    <xf numFmtId="0" fontId="7" fillId="5" borderId="3" xfId="17" applyFont="1" applyFill="1" applyBorder="1" applyAlignment="1">
      <alignment horizontal="left" vertical="center" wrapText="1"/>
    </xf>
    <xf numFmtId="0" fontId="10" fillId="0" borderId="1" xfId="17" applyFont="1" applyBorder="1" applyAlignment="1">
      <alignment horizontal="right" vertical="center" wrapText="1"/>
    </xf>
    <xf numFmtId="0" fontId="10" fillId="0" borderId="4" xfId="17" applyFont="1" applyBorder="1" applyAlignment="1">
      <alignment horizontal="right" vertical="center" wrapText="1"/>
    </xf>
    <xf numFmtId="0" fontId="10" fillId="0" borderId="2" xfId="17" applyFont="1" applyBorder="1" applyAlignment="1">
      <alignment horizontal="right" vertical="center" wrapText="1"/>
    </xf>
    <xf numFmtId="0" fontId="8" fillId="0" borderId="1" xfId="17" applyFont="1" applyBorder="1" applyAlignment="1">
      <alignment horizontal="center" vertical="center"/>
    </xf>
    <xf numFmtId="0" fontId="8" fillId="0" borderId="4" xfId="17" applyFont="1" applyBorder="1" applyAlignment="1">
      <alignment horizontal="center" vertical="center"/>
    </xf>
    <xf numFmtId="0" fontId="8" fillId="0" borderId="2" xfId="17" applyFont="1" applyBorder="1" applyAlignment="1">
      <alignment horizontal="center" vertical="center"/>
    </xf>
    <xf numFmtId="0" fontId="7" fillId="0" borderId="1" xfId="17" applyFont="1" applyBorder="1" applyAlignment="1">
      <alignment horizontal="center" vertical="center"/>
    </xf>
    <xf numFmtId="0" fontId="7" fillId="0" borderId="4" xfId="17" applyFont="1" applyBorder="1" applyAlignment="1">
      <alignment horizontal="center" vertical="center"/>
    </xf>
    <xf numFmtId="0" fontId="7" fillId="0" borderId="2" xfId="17" applyFont="1" applyBorder="1" applyAlignment="1">
      <alignment horizontal="center" vertical="center"/>
    </xf>
    <xf numFmtId="0" fontId="7" fillId="5" borderId="1" xfId="17" applyFont="1" applyFill="1" applyBorder="1" applyAlignment="1">
      <alignment horizontal="left" vertical="center" wrapText="1"/>
    </xf>
    <xf numFmtId="0" fontId="7" fillId="5" borderId="4" xfId="17" applyFont="1" applyFill="1" applyBorder="1" applyAlignment="1">
      <alignment horizontal="left" vertical="center" wrapText="1"/>
    </xf>
    <xf numFmtId="0" fontId="7" fillId="5" borderId="2" xfId="17" applyFont="1" applyFill="1" applyBorder="1" applyAlignment="1">
      <alignment horizontal="left" vertical="center" wrapText="1"/>
    </xf>
    <xf numFmtId="0" fontId="7" fillId="0" borderId="3" xfId="17" applyFont="1" applyBorder="1" applyAlignment="1">
      <alignment horizontal="center" vertical="center"/>
    </xf>
    <xf numFmtId="0" fontId="8" fillId="0" borderId="3" xfId="17" applyFont="1" applyBorder="1" applyAlignment="1">
      <alignment horizontal="center" vertical="center"/>
    </xf>
    <xf numFmtId="0" fontId="10" fillId="0" borderId="3" xfId="17" applyFont="1" applyBorder="1" applyAlignment="1">
      <alignment horizontal="right" vertical="center" wrapText="1"/>
    </xf>
    <xf numFmtId="0" fontId="8" fillId="2" borderId="5" xfId="17" applyFont="1" applyFill="1" applyBorder="1" applyAlignment="1">
      <alignment horizontal="center" vertical="center" wrapText="1"/>
    </xf>
    <xf numFmtId="0" fontId="8" fillId="2" borderId="44" xfId="17" applyFont="1" applyFill="1" applyBorder="1" applyAlignment="1">
      <alignment horizontal="center" vertical="center" wrapText="1"/>
    </xf>
    <xf numFmtId="0" fontId="8" fillId="2" borderId="4" xfId="17" applyFont="1" applyFill="1" applyBorder="1" applyAlignment="1">
      <alignment horizontal="left" vertical="center" wrapText="1"/>
    </xf>
    <xf numFmtId="0" fontId="7" fillId="0" borderId="6" xfId="17" applyFont="1" applyBorder="1" applyAlignment="1">
      <alignment horizontal="center" vertical="center"/>
    </xf>
    <xf numFmtId="0" fontId="7" fillId="0" borderId="10" xfId="17" applyFont="1" applyBorder="1" applyAlignment="1">
      <alignment horizontal="center" vertical="center"/>
    </xf>
    <xf numFmtId="0" fontId="7" fillId="0" borderId="7" xfId="17" applyFont="1" applyBorder="1" applyAlignment="1">
      <alignment horizontal="center" vertical="center"/>
    </xf>
    <xf numFmtId="2" fontId="8" fillId="0" borderId="1" xfId="17" applyNumberFormat="1" applyFont="1" applyBorder="1" applyAlignment="1">
      <alignment horizontal="center" vertical="center"/>
    </xf>
    <xf numFmtId="2" fontId="8" fillId="10" borderId="1" xfId="17" applyNumberFormat="1" applyFont="1" applyFill="1" applyBorder="1" applyAlignment="1">
      <alignment horizontal="center" vertical="center"/>
    </xf>
    <xf numFmtId="2" fontId="8" fillId="10" borderId="2" xfId="17" applyNumberFormat="1" applyFont="1" applyFill="1" applyBorder="1" applyAlignment="1">
      <alignment horizontal="center" vertical="center"/>
    </xf>
    <xf numFmtId="0" fontId="8" fillId="0" borderId="5" xfId="17" applyFont="1" applyBorder="1" applyAlignment="1">
      <alignment horizontal="center" vertical="center"/>
    </xf>
    <xf numFmtId="0" fontId="8" fillId="0" borderId="44" xfId="17" applyFont="1" applyBorder="1" applyAlignment="1">
      <alignment horizontal="center" vertical="center"/>
    </xf>
    <xf numFmtId="0" fontId="10" fillId="0" borderId="8" xfId="17" applyFont="1" applyBorder="1" applyAlignment="1">
      <alignment horizontal="right" vertical="center" wrapText="1"/>
    </xf>
    <xf numFmtId="0" fontId="10" fillId="0" borderId="13" xfId="17" applyFont="1" applyBorder="1" applyAlignment="1">
      <alignment horizontal="right" vertical="center" wrapText="1"/>
    </xf>
    <xf numFmtId="0" fontId="10" fillId="0" borderId="9" xfId="17" applyFont="1" applyBorder="1" applyAlignment="1">
      <alignment horizontal="right" vertical="center" wrapText="1"/>
    </xf>
    <xf numFmtId="0" fontId="7" fillId="0" borderId="6" xfId="0" applyFont="1" applyBorder="1" applyAlignment="1">
      <alignment horizontal="center" vertical="center"/>
    </xf>
    <xf numFmtId="0" fontId="7" fillId="0" borderId="10" xfId="0" applyFont="1" applyBorder="1" applyAlignment="1">
      <alignment horizontal="center" vertical="center"/>
    </xf>
    <xf numFmtId="0" fontId="7" fillId="0" borderId="7" xfId="0" applyFont="1" applyBorder="1" applyAlignment="1">
      <alignment horizontal="center" vertical="center"/>
    </xf>
    <xf numFmtId="2" fontId="7" fillId="0" borderId="1"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2" fontId="8" fillId="0" borderId="2" xfId="0" applyNumberFormat="1" applyFont="1" applyBorder="1" applyAlignment="1">
      <alignment horizontal="center" vertical="center" wrapText="1"/>
    </xf>
    <xf numFmtId="0" fontId="8" fillId="0" borderId="3" xfId="0" applyFont="1" applyBorder="1" applyAlignment="1">
      <alignment horizontal="center" vertical="center" wrapText="1"/>
    </xf>
    <xf numFmtId="0" fontId="7" fillId="0" borderId="1" xfId="0" applyFont="1" applyBorder="1" applyAlignment="1">
      <alignment horizontal="right" vertical="center"/>
    </xf>
    <xf numFmtId="0" fontId="7" fillId="0" borderId="4" xfId="0" applyFont="1" applyBorder="1" applyAlignment="1">
      <alignment horizontal="right" vertical="center"/>
    </xf>
    <xf numFmtId="0" fontId="7" fillId="0" borderId="2" xfId="0" applyFont="1" applyBorder="1" applyAlignment="1">
      <alignment horizontal="right" vertical="center"/>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0" fontId="8" fillId="0" borderId="6" xfId="17" applyFont="1" applyBorder="1" applyAlignment="1">
      <alignment horizontal="center" vertical="center"/>
    </xf>
    <xf numFmtId="0" fontId="8" fillId="0" borderId="10" xfId="17" applyFont="1" applyBorder="1" applyAlignment="1">
      <alignment horizontal="center" vertical="center"/>
    </xf>
    <xf numFmtId="0" fontId="8" fillId="0" borderId="7" xfId="17" applyFont="1" applyBorder="1" applyAlignment="1">
      <alignment horizontal="center" vertical="center"/>
    </xf>
    <xf numFmtId="0" fontId="8" fillId="0" borderId="11" xfId="17" applyFont="1" applyBorder="1" applyAlignment="1">
      <alignment horizontal="center" vertical="center"/>
    </xf>
    <xf numFmtId="0" fontId="8" fillId="0" borderId="0" xfId="17" applyFont="1" applyAlignment="1">
      <alignment horizontal="center" vertical="center"/>
    </xf>
    <xf numFmtId="0" fontId="8" fillId="0" borderId="12" xfId="17" applyFont="1" applyBorder="1" applyAlignment="1">
      <alignment horizontal="center" vertical="center"/>
    </xf>
    <xf numFmtId="2" fontId="8" fillId="0" borderId="3" xfId="17" applyNumberFormat="1" applyFont="1" applyBorder="1" applyAlignment="1">
      <alignment horizontal="center" vertical="center"/>
    </xf>
    <xf numFmtId="0" fontId="7" fillId="0" borderId="8" xfId="17" applyFont="1" applyBorder="1" applyAlignment="1">
      <alignment horizontal="right" vertical="center"/>
    </xf>
    <xf numFmtId="0" fontId="7" fillId="0" borderId="13" xfId="17" applyFont="1" applyBorder="1" applyAlignment="1">
      <alignment horizontal="right" vertical="center"/>
    </xf>
    <xf numFmtId="0" fontId="7" fillId="0" borderId="9" xfId="17" applyFont="1" applyBorder="1" applyAlignment="1">
      <alignment horizontal="right" vertical="center"/>
    </xf>
    <xf numFmtId="0" fontId="8" fillId="0" borderId="5" xfId="17" applyFont="1" applyBorder="1" applyAlignment="1">
      <alignment horizontal="center" vertical="center" wrapText="1"/>
    </xf>
    <xf numFmtId="0" fontId="8" fillId="0" borderId="44" xfId="17" applyFont="1" applyBorder="1" applyAlignment="1">
      <alignment horizontal="center" vertical="center" wrapText="1"/>
    </xf>
    <xf numFmtId="0" fontId="8" fillId="0" borderId="48" xfId="17" applyFont="1" applyBorder="1" applyAlignment="1">
      <alignment horizontal="center" vertical="center" wrapText="1"/>
    </xf>
    <xf numFmtId="2" fontId="8" fillId="10" borderId="3" xfId="17" applyNumberFormat="1" applyFont="1" applyFill="1" applyBorder="1" applyAlignment="1">
      <alignment horizontal="center" vertical="center"/>
    </xf>
    <xf numFmtId="0" fontId="17" fillId="0" borderId="5" xfId="17" applyFont="1" applyBorder="1" applyAlignment="1">
      <alignment horizontal="center" vertical="center" wrapText="1"/>
    </xf>
    <xf numFmtId="0" fontId="17" fillId="0" borderId="44" xfId="17" applyFont="1" applyBorder="1" applyAlignment="1">
      <alignment horizontal="center" vertical="center" wrapText="1"/>
    </xf>
    <xf numFmtId="49" fontId="7" fillId="2" borderId="1" xfId="17" applyNumberFormat="1" applyFont="1" applyFill="1" applyBorder="1" applyAlignment="1">
      <alignment horizontal="right" vertical="center" wrapText="1"/>
    </xf>
    <xf numFmtId="49" fontId="7" fillId="2" borderId="4" xfId="17" applyNumberFormat="1" applyFont="1" applyFill="1" applyBorder="1" applyAlignment="1">
      <alignment horizontal="right" vertical="center" wrapText="1"/>
    </xf>
    <xf numFmtId="2" fontId="7" fillId="0" borderId="3" xfId="17" applyNumberFormat="1" applyFont="1" applyBorder="1" applyAlignment="1">
      <alignment horizontal="center" vertical="center" wrapText="1"/>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2" fontId="7" fillId="10" borderId="3" xfId="17" applyNumberFormat="1" applyFont="1" applyFill="1" applyBorder="1" applyAlignment="1">
      <alignment horizontal="left" vertical="center" wrapText="1"/>
    </xf>
    <xf numFmtId="2" fontId="8" fillId="2" borderId="3" xfId="17" applyNumberFormat="1" applyFont="1" applyFill="1" applyBorder="1" applyAlignment="1">
      <alignment horizontal="left" vertical="center" wrapText="1"/>
    </xf>
    <xf numFmtId="2" fontId="8" fillId="0" borderId="3" xfId="17" applyNumberFormat="1" applyFont="1" applyBorder="1" applyAlignment="1">
      <alignment horizontal="left" vertical="center" wrapText="1"/>
    </xf>
    <xf numFmtId="0" fontId="8" fillId="0" borderId="3" xfId="17" applyFont="1" applyBorder="1" applyAlignment="1">
      <alignment horizontal="center" vertical="center" wrapText="1"/>
    </xf>
    <xf numFmtId="49" fontId="7" fillId="2" borderId="2" xfId="17" applyNumberFormat="1" applyFont="1" applyFill="1" applyBorder="1" applyAlignment="1">
      <alignment horizontal="right" vertical="center" wrapText="1"/>
    </xf>
    <xf numFmtId="49" fontId="8" fillId="2" borderId="3" xfId="17" applyNumberFormat="1" applyFont="1" applyFill="1" applyBorder="1" applyAlignment="1">
      <alignment horizontal="center" vertical="center" wrapText="1"/>
    </xf>
    <xf numFmtId="49" fontId="7" fillId="2" borderId="3" xfId="17" applyNumberFormat="1" applyFont="1" applyFill="1" applyBorder="1" applyAlignment="1">
      <alignment horizontal="right" vertical="center" wrapText="1"/>
    </xf>
    <xf numFmtId="0" fontId="10" fillId="7" borderId="1" xfId="17" applyFont="1" applyFill="1" applyBorder="1" applyAlignment="1">
      <alignment horizontal="left" vertical="center" wrapText="1"/>
    </xf>
    <xf numFmtId="0" fontId="10" fillId="7" borderId="4" xfId="17" applyFont="1" applyFill="1" applyBorder="1" applyAlignment="1">
      <alignment horizontal="left" vertical="center" wrapText="1"/>
    </xf>
    <xf numFmtId="0" fontId="10" fillId="7" borderId="2" xfId="17" applyFont="1" applyFill="1" applyBorder="1" applyAlignment="1">
      <alignment horizontal="left" vertical="center" wrapText="1"/>
    </xf>
    <xf numFmtId="2" fontId="17" fillId="10" borderId="1" xfId="17" applyNumberFormat="1" applyFont="1" applyFill="1" applyBorder="1" applyAlignment="1">
      <alignment horizontal="center" vertical="center" wrapText="1"/>
    </xf>
    <xf numFmtId="2" fontId="17" fillId="10" borderId="2" xfId="17" applyNumberFormat="1" applyFont="1" applyFill="1" applyBorder="1" applyAlignment="1">
      <alignment horizontal="center" vertical="center" wrapText="1"/>
    </xf>
    <xf numFmtId="0" fontId="10" fillId="0" borderId="1" xfId="17" applyFont="1" applyBorder="1" applyAlignment="1">
      <alignment horizontal="center" vertical="center"/>
    </xf>
    <xf numFmtId="0" fontId="10" fillId="0" borderId="4" xfId="17" applyFont="1" applyBorder="1" applyAlignment="1">
      <alignment horizontal="center" vertical="center"/>
    </xf>
    <xf numFmtId="0" fontId="10" fillId="0" borderId="2" xfId="17" applyFont="1" applyBorder="1" applyAlignment="1">
      <alignment horizontal="center" vertical="center"/>
    </xf>
    <xf numFmtId="0" fontId="10" fillId="0" borderId="3" xfId="17" applyFont="1" applyBorder="1" applyAlignment="1">
      <alignment horizontal="center" vertical="center"/>
    </xf>
    <xf numFmtId="0" fontId="8" fillId="2" borderId="48" xfId="17" applyFont="1" applyFill="1" applyBorder="1" applyAlignment="1">
      <alignment horizontal="center" vertical="center" wrapText="1"/>
    </xf>
    <xf numFmtId="0" fontId="7" fillId="0" borderId="3" xfId="17" applyFont="1" applyBorder="1" applyAlignment="1">
      <alignment horizontal="right" vertical="center"/>
    </xf>
    <xf numFmtId="49" fontId="7" fillId="16" borderId="1" xfId="17" applyNumberFormat="1" applyFont="1" applyFill="1" applyBorder="1" applyAlignment="1">
      <alignment horizontal="left" vertical="center"/>
    </xf>
    <xf numFmtId="49" fontId="7" fillId="16" borderId="4" xfId="17" applyNumberFormat="1" applyFont="1" applyFill="1" applyBorder="1" applyAlignment="1">
      <alignment horizontal="left" vertical="center"/>
    </xf>
    <xf numFmtId="49" fontId="7" fillId="16" borderId="2" xfId="17" applyNumberFormat="1" applyFont="1" applyFill="1" applyBorder="1" applyAlignment="1">
      <alignment horizontal="left" vertical="center"/>
    </xf>
    <xf numFmtId="0" fontId="7" fillId="0" borderId="1" xfId="17" quotePrefix="1" applyFont="1" applyBorder="1" applyAlignment="1">
      <alignment horizontal="center" vertical="center" wrapText="1"/>
    </xf>
    <xf numFmtId="0" fontId="7" fillId="0" borderId="2" xfId="17" quotePrefix="1" applyFont="1" applyBorder="1" applyAlignment="1">
      <alignment horizontal="center" vertical="center" wrapText="1"/>
    </xf>
    <xf numFmtId="0" fontId="8" fillId="0" borderId="8" xfId="17" applyFont="1" applyBorder="1" applyAlignment="1">
      <alignment horizontal="center" vertical="center"/>
    </xf>
    <xf numFmtId="0" fontId="8" fillId="0" borderId="13" xfId="17" applyFont="1" applyBorder="1" applyAlignment="1">
      <alignment horizontal="center" vertical="center"/>
    </xf>
    <xf numFmtId="2" fontId="8" fillId="3" borderId="3" xfId="17" applyNumberFormat="1" applyFont="1" applyFill="1" applyBorder="1" applyAlignment="1">
      <alignment horizontal="center" vertical="center"/>
    </xf>
    <xf numFmtId="0" fontId="10" fillId="7" borderId="3" xfId="17" applyFont="1" applyFill="1" applyBorder="1" applyAlignment="1">
      <alignment horizontal="right" vertical="center" wrapText="1"/>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7" fillId="0" borderId="11" xfId="17" applyFont="1" applyBorder="1" applyAlignment="1">
      <alignment horizontal="center" vertical="center"/>
    </xf>
    <xf numFmtId="0" fontId="7" fillId="0" borderId="0" xfId="17" applyFont="1" applyAlignment="1">
      <alignment horizontal="center" vertical="center"/>
    </xf>
    <xf numFmtId="0" fontId="7" fillId="0" borderId="12" xfId="17" applyFont="1" applyBorder="1" applyAlignment="1">
      <alignment horizontal="center" vertical="center"/>
    </xf>
    <xf numFmtId="0" fontId="7" fillId="0" borderId="8" xfId="17" applyFont="1" applyBorder="1" applyAlignment="1">
      <alignment horizontal="center" vertical="center"/>
    </xf>
    <xf numFmtId="0" fontId="7" fillId="0" borderId="13" xfId="17" applyFont="1" applyBorder="1" applyAlignment="1">
      <alignment horizontal="center" vertical="center"/>
    </xf>
    <xf numFmtId="0" fontId="7" fillId="0" borderId="9" xfId="17" applyFont="1" applyBorder="1" applyAlignment="1">
      <alignment horizontal="center" vertical="center"/>
    </xf>
    <xf numFmtId="0" fontId="10" fillId="7" borderId="1" xfId="17" applyFont="1" applyFill="1" applyBorder="1" applyAlignment="1">
      <alignment horizontal="right" vertical="center" wrapText="1"/>
    </xf>
    <xf numFmtId="0" fontId="10" fillId="7" borderId="4" xfId="17" applyFont="1" applyFill="1" applyBorder="1" applyAlignment="1">
      <alignment horizontal="right" vertical="center" wrapText="1"/>
    </xf>
    <xf numFmtId="0" fontId="10" fillId="7" borderId="2" xfId="17" applyFont="1" applyFill="1" applyBorder="1" applyAlignment="1">
      <alignment horizontal="right" vertical="center" wrapText="1"/>
    </xf>
    <xf numFmtId="0" fontId="17" fillId="0" borderId="1" xfId="17" applyFont="1" applyBorder="1" applyAlignment="1">
      <alignment horizontal="center" vertical="center"/>
    </xf>
    <xf numFmtId="0" fontId="17" fillId="0" borderId="4" xfId="17" applyFont="1" applyBorder="1" applyAlignment="1">
      <alignment horizontal="center" vertical="center"/>
    </xf>
    <xf numFmtId="0" fontId="17" fillId="0" borderId="2" xfId="17" applyFont="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0" fontId="8" fillId="0" borderId="1"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 xfId="17" applyFont="1" applyBorder="1" applyAlignment="1">
      <alignment horizontal="center" vertical="center" wrapText="1"/>
    </xf>
    <xf numFmtId="0" fontId="17" fillId="0" borderId="3" xfId="17" applyFont="1" applyBorder="1" applyAlignment="1">
      <alignment horizontal="center" vertical="center" wrapText="1"/>
    </xf>
    <xf numFmtId="0" fontId="10" fillId="0" borderId="6" xfId="17" applyFont="1" applyBorder="1" applyAlignment="1">
      <alignment horizontal="center" vertical="center"/>
    </xf>
    <xf numFmtId="0" fontId="10" fillId="0" borderId="10" xfId="17" applyFont="1" applyBorder="1" applyAlignment="1">
      <alignment horizontal="center" vertical="center"/>
    </xf>
    <xf numFmtId="2" fontId="8" fillId="0" borderId="4" xfId="17" applyNumberFormat="1" applyFont="1" applyBorder="1" applyAlignment="1">
      <alignment horizontal="center" vertical="center"/>
    </xf>
    <xf numFmtId="2" fontId="8" fillId="0" borderId="2" xfId="17" applyNumberFormat="1" applyFont="1" applyBorder="1" applyAlignment="1">
      <alignment horizontal="center" vertical="center"/>
    </xf>
    <xf numFmtId="0" fontId="7" fillId="0" borderId="4" xfId="17" applyFont="1" applyBorder="1" applyAlignment="1">
      <alignment horizontal="center" vertical="center" wrapText="1"/>
    </xf>
    <xf numFmtId="0" fontId="8" fillId="0" borderId="48" xfId="17" applyFont="1" applyBorder="1" applyAlignment="1">
      <alignment horizontal="center" vertical="center"/>
    </xf>
    <xf numFmtId="0" fontId="8" fillId="0" borderId="9" xfId="17" applyFont="1" applyBorder="1" applyAlignment="1">
      <alignment horizontal="center" vertical="center"/>
    </xf>
    <xf numFmtId="0" fontId="7" fillId="2" borderId="1" xfId="17" applyFont="1" applyFill="1" applyBorder="1" applyAlignment="1">
      <alignment horizontal="left" vertical="center"/>
    </xf>
    <xf numFmtId="0" fontId="7" fillId="2" borderId="4" xfId="17" applyFont="1" applyFill="1" applyBorder="1" applyAlignment="1">
      <alignment horizontal="left" vertical="center"/>
    </xf>
    <xf numFmtId="0" fontId="7" fillId="2" borderId="2" xfId="17" applyFont="1" applyFill="1" applyBorder="1" applyAlignment="1">
      <alignment horizontal="left" vertical="center"/>
    </xf>
    <xf numFmtId="0" fontId="8" fillId="2" borderId="1" xfId="17" applyFont="1" applyFill="1" applyBorder="1" applyAlignment="1">
      <alignment horizontal="center" vertical="center"/>
    </xf>
    <xf numFmtId="0" fontId="8" fillId="2" borderId="4" xfId="17" applyFont="1" applyFill="1" applyBorder="1" applyAlignment="1">
      <alignment horizontal="center" vertical="center"/>
    </xf>
    <xf numFmtId="0" fontId="8" fillId="2" borderId="2" xfId="17" applyFont="1" applyFill="1" applyBorder="1" applyAlignment="1">
      <alignment horizontal="center" vertical="center"/>
    </xf>
    <xf numFmtId="0" fontId="8" fillId="0" borderId="1" xfId="0" applyFont="1" applyBorder="1" applyAlignment="1">
      <alignment horizontal="right" vertical="center"/>
    </xf>
    <xf numFmtId="0" fontId="8" fillId="0" borderId="2" xfId="0" applyFont="1" applyBorder="1" applyAlignment="1">
      <alignment horizontal="right" vertical="center"/>
    </xf>
    <xf numFmtId="0" fontId="10" fillId="0" borderId="1" xfId="17" applyFont="1" applyBorder="1" applyAlignment="1">
      <alignment horizontal="center" vertical="center" wrapText="1"/>
    </xf>
    <xf numFmtId="0" fontId="10" fillId="0" borderId="4" xfId="17" applyFont="1" applyBorder="1" applyAlignment="1">
      <alignment horizontal="center" vertical="center" wrapText="1"/>
    </xf>
    <xf numFmtId="0" fontId="10" fillId="0" borderId="2" xfId="17" applyFont="1" applyBorder="1" applyAlignment="1">
      <alignment horizontal="center" vertical="center" wrapText="1"/>
    </xf>
    <xf numFmtId="0" fontId="7" fillId="0" borderId="48" xfId="17" applyFont="1" applyBorder="1" applyAlignment="1">
      <alignment horizontal="center" vertical="center"/>
    </xf>
    <xf numFmtId="0" fontId="8" fillId="0" borderId="4" xfId="17" applyFont="1" applyBorder="1" applyAlignment="1">
      <alignment horizontal="left" vertical="center" wrapText="1"/>
    </xf>
    <xf numFmtId="0" fontId="8" fillId="0" borderId="2" xfId="17" applyFont="1" applyBorder="1" applyAlignment="1">
      <alignment horizontal="left" vertical="center" wrapText="1"/>
    </xf>
    <xf numFmtId="0" fontId="12" fillId="0" borderId="1" xfId="17" applyFont="1" applyBorder="1" applyAlignment="1">
      <alignment horizontal="left" vertical="center" wrapText="1"/>
    </xf>
    <xf numFmtId="0" fontId="12" fillId="0" borderId="4" xfId="17" applyFont="1" applyBorder="1" applyAlignment="1">
      <alignment horizontal="left" vertical="center" wrapText="1"/>
    </xf>
    <xf numFmtId="0" fontId="12" fillId="0" borderId="2" xfId="17" applyFont="1" applyBorder="1" applyAlignment="1">
      <alignment horizontal="left" vertical="center" wrapText="1"/>
    </xf>
    <xf numFmtId="0" fontId="8" fillId="0" borderId="1" xfId="17" applyFont="1" applyBorder="1" applyAlignment="1">
      <alignment horizontal="left" vertical="center" wrapText="1"/>
    </xf>
    <xf numFmtId="0" fontId="13" fillId="4" borderId="48" xfId="17" applyFont="1" applyFill="1" applyBorder="1" applyAlignment="1">
      <alignment horizontal="center" vertical="center" wrapText="1"/>
    </xf>
    <xf numFmtId="0" fontId="13" fillId="4" borderId="3" xfId="17" applyFont="1" applyFill="1" applyBorder="1" applyAlignment="1">
      <alignment horizontal="center" vertical="center" wrapText="1"/>
    </xf>
    <xf numFmtId="49" fontId="11" fillId="0" borderId="3" xfId="17" applyNumberFormat="1" applyFont="1" applyBorder="1" applyAlignment="1">
      <alignment horizontal="left" vertical="center"/>
    </xf>
    <xf numFmtId="0" fontId="11" fillId="0" borderId="3" xfId="17" applyFont="1" applyBorder="1" applyAlignment="1">
      <alignment horizontal="left" vertical="center"/>
    </xf>
    <xf numFmtId="0" fontId="11" fillId="0" borderId="6" xfId="17" applyFont="1" applyBorder="1" applyAlignment="1">
      <alignment horizontal="left" vertical="center"/>
    </xf>
    <xf numFmtId="0" fontId="11" fillId="0" borderId="10" xfId="17" applyFont="1" applyBorder="1" applyAlignment="1">
      <alignment horizontal="left" vertical="center"/>
    </xf>
    <xf numFmtId="0" fontId="11" fillId="0" borderId="7" xfId="17" applyFont="1" applyBorder="1" applyAlignment="1">
      <alignment horizontal="left" vertical="center"/>
    </xf>
    <xf numFmtId="0" fontId="10" fillId="0" borderId="8" xfId="0" applyFont="1" applyBorder="1" applyAlignment="1">
      <alignment horizontal="right" vertical="center" wrapText="1"/>
    </xf>
    <xf numFmtId="0" fontId="10" fillId="0" borderId="13" xfId="0" applyFont="1" applyBorder="1" applyAlignment="1">
      <alignment horizontal="right" vertical="center" wrapText="1"/>
    </xf>
    <xf numFmtId="0" fontId="10" fillId="0" borderId="9" xfId="0" applyFont="1" applyBorder="1" applyAlignment="1">
      <alignment horizontal="right" vertical="center" wrapText="1"/>
    </xf>
    <xf numFmtId="0" fontId="7" fillId="0" borderId="3" xfId="0" applyFont="1" applyBorder="1" applyAlignment="1">
      <alignment horizontal="center" vertical="center"/>
    </xf>
    <xf numFmtId="2" fontId="8" fillId="10" borderId="1" xfId="0" applyNumberFormat="1" applyFont="1" applyFill="1" applyBorder="1" applyAlignment="1">
      <alignment horizontal="center" vertical="center"/>
    </xf>
    <xf numFmtId="2" fontId="8" fillId="10" borderId="2" xfId="0" applyNumberFormat="1" applyFont="1" applyFill="1" applyBorder="1" applyAlignment="1">
      <alignment horizontal="center" vertical="center"/>
    </xf>
    <xf numFmtId="0" fontId="10" fillId="0" borderId="11" xfId="17" applyFont="1" applyBorder="1" applyAlignment="1">
      <alignment horizontal="center" wrapText="1"/>
    </xf>
    <xf numFmtId="0" fontId="10" fillId="0" borderId="12" xfId="17" applyFont="1" applyBorder="1" applyAlignment="1">
      <alignment horizontal="center" wrapText="1"/>
    </xf>
    <xf numFmtId="0" fontId="10" fillId="0" borderId="8" xfId="17" applyFont="1" applyBorder="1" applyAlignment="1">
      <alignment horizontal="center" wrapText="1"/>
    </xf>
    <xf numFmtId="0" fontId="10" fillId="0" borderId="9" xfId="17" applyFont="1" applyBorder="1" applyAlignment="1">
      <alignment horizontal="center" wrapText="1"/>
    </xf>
    <xf numFmtId="0" fontId="7" fillId="0" borderId="3" xfId="17" applyFont="1" applyBorder="1" applyAlignment="1">
      <alignment horizontal="center" vertical="center" wrapText="1"/>
    </xf>
    <xf numFmtId="0" fontId="48" fillId="11" borderId="6" xfId="0" applyFont="1" applyFill="1" applyBorder="1" applyAlignment="1">
      <alignment horizontal="center" vertical="center"/>
    </xf>
    <xf numFmtId="0" fontId="48" fillId="11" borderId="10" xfId="0" applyFont="1" applyFill="1" applyBorder="1" applyAlignment="1">
      <alignment horizontal="center" vertical="center"/>
    </xf>
    <xf numFmtId="0" fontId="48" fillId="11" borderId="7" xfId="0" applyFont="1" applyFill="1" applyBorder="1" applyAlignment="1">
      <alignment horizontal="center" vertical="center"/>
    </xf>
    <xf numFmtId="0" fontId="48" fillId="11" borderId="11" xfId="0" applyFont="1" applyFill="1" applyBorder="1" applyAlignment="1">
      <alignment horizontal="center" vertical="center"/>
    </xf>
    <xf numFmtId="0" fontId="48" fillId="11" borderId="0" xfId="0" applyFont="1" applyFill="1" applyAlignment="1">
      <alignment horizontal="center" vertical="center"/>
    </xf>
    <xf numFmtId="0" fontId="48" fillId="11" borderId="12" xfId="0" applyFont="1" applyFill="1" applyBorder="1" applyAlignment="1">
      <alignment horizontal="center" vertical="center"/>
    </xf>
    <xf numFmtId="0" fontId="48" fillId="11" borderId="8" xfId="0" applyFont="1" applyFill="1" applyBorder="1" applyAlignment="1">
      <alignment horizontal="center" vertical="center"/>
    </xf>
    <xf numFmtId="0" fontId="48" fillId="11" borderId="13" xfId="0" applyFont="1" applyFill="1" applyBorder="1" applyAlignment="1">
      <alignment horizontal="center" vertical="center"/>
    </xf>
    <xf numFmtId="0" fontId="48" fillId="11" borderId="9" xfId="0" applyFont="1" applyFill="1" applyBorder="1" applyAlignment="1">
      <alignment horizontal="center" vertical="center"/>
    </xf>
    <xf numFmtId="0" fontId="15" fillId="0" borderId="46" xfId="14" applyFont="1" applyBorder="1" applyAlignment="1">
      <alignment horizontal="left" vertical="center"/>
    </xf>
    <xf numFmtId="44" fontId="9" fillId="0" borderId="46" xfId="16" applyFont="1" applyFill="1" applyBorder="1" applyAlignment="1">
      <alignment horizontal="center"/>
    </xf>
    <xf numFmtId="0" fontId="15" fillId="0" borderId="43" xfId="14" applyFont="1" applyBorder="1" applyAlignment="1">
      <alignment horizontal="left" vertical="center"/>
    </xf>
    <xf numFmtId="44" fontId="9" fillId="0" borderId="43" xfId="16" applyFont="1" applyFill="1" applyBorder="1" applyAlignment="1">
      <alignment horizontal="center"/>
    </xf>
    <xf numFmtId="0" fontId="14" fillId="5" borderId="3" xfId="14" applyFont="1" applyFill="1" applyBorder="1" applyAlignment="1">
      <alignment horizontal="center" vertical="center" wrapText="1"/>
    </xf>
    <xf numFmtId="0" fontId="11" fillId="5" borderId="3" xfId="14" applyFont="1" applyFill="1" applyBorder="1" applyAlignment="1">
      <alignment horizontal="center"/>
    </xf>
    <xf numFmtId="44" fontId="9" fillId="0" borderId="45" xfId="16" applyFont="1" applyFill="1" applyBorder="1" applyAlignment="1">
      <alignment horizontal="center"/>
    </xf>
    <xf numFmtId="0" fontId="15" fillId="0" borderId="49" xfId="14" applyFont="1" applyBorder="1" applyAlignment="1">
      <alignment horizontal="left" vertical="center"/>
    </xf>
    <xf numFmtId="0" fontId="15" fillId="0" borderId="50" xfId="14" applyFont="1" applyBorder="1" applyAlignment="1">
      <alignment horizontal="left" vertical="center"/>
    </xf>
    <xf numFmtId="0" fontId="15" fillId="0" borderId="45" xfId="14" applyFont="1" applyBorder="1" applyAlignment="1">
      <alignment horizontal="left" vertical="center"/>
    </xf>
    <xf numFmtId="0" fontId="15" fillId="0" borderId="51" xfId="14" applyFont="1" applyBorder="1" applyAlignment="1">
      <alignment horizontal="left" vertical="center"/>
    </xf>
    <xf numFmtId="0" fontId="15" fillId="0" borderId="52" xfId="14" applyFont="1" applyBorder="1" applyAlignment="1">
      <alignment horizontal="left" vertical="center"/>
    </xf>
    <xf numFmtId="44" fontId="9" fillId="0" borderId="45" xfId="36" applyFont="1" applyFill="1" applyBorder="1" applyAlignment="1">
      <alignment horizontal="center"/>
    </xf>
    <xf numFmtId="44" fontId="9" fillId="0" borderId="43" xfId="36" applyFont="1" applyFill="1" applyBorder="1" applyAlignment="1">
      <alignment horizontal="center"/>
    </xf>
    <xf numFmtId="44" fontId="9" fillId="0" borderId="46" xfId="36" applyFont="1" applyFill="1" applyBorder="1" applyAlignment="1">
      <alignment horizontal="center"/>
    </xf>
    <xf numFmtId="0" fontId="15" fillId="0" borderId="55" xfId="14" applyFont="1" applyBorder="1" applyAlignment="1">
      <alignment horizontal="left" vertical="center"/>
    </xf>
    <xf numFmtId="0" fontId="15" fillId="0" borderId="56" xfId="14" applyFont="1" applyBorder="1" applyAlignment="1">
      <alignment horizontal="left" vertical="center"/>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1" fillId="0" borderId="11" xfId="0" applyFont="1" applyBorder="1" applyAlignment="1">
      <alignment horizontal="center" wrapText="1"/>
    </xf>
    <xf numFmtId="0" fontId="11" fillId="0" borderId="8" xfId="0" applyFont="1" applyBorder="1" applyAlignment="1">
      <alignment horizontal="center" wrapText="1"/>
    </xf>
    <xf numFmtId="49" fontId="9" fillId="0" borderId="1" xfId="14" applyNumberFormat="1" applyFont="1" applyBorder="1" applyAlignment="1">
      <alignment horizontal="center"/>
    </xf>
    <xf numFmtId="49" fontId="9" fillId="0" borderId="4" xfId="14" applyNumberFormat="1" applyFont="1" applyBorder="1" applyAlignment="1">
      <alignment horizontal="center"/>
    </xf>
    <xf numFmtId="49" fontId="9" fillId="0" borderId="2" xfId="14" applyNumberFormat="1" applyFont="1" applyBorder="1" applyAlignment="1">
      <alignment horizontal="center"/>
    </xf>
    <xf numFmtId="0" fontId="16" fillId="0" borderId="10" xfId="0" applyFont="1" applyBorder="1" applyAlignment="1">
      <alignment horizontal="left" vertical="top" wrapText="1"/>
    </xf>
    <xf numFmtId="0" fontId="16" fillId="0" borderId="0" xfId="0" applyFont="1" applyBorder="1" applyAlignment="1">
      <alignment horizontal="center" wrapText="1"/>
    </xf>
    <xf numFmtId="0" fontId="16" fillId="0" borderId="13" xfId="0" applyFont="1" applyBorder="1" applyAlignment="1">
      <alignment horizontal="center" wrapText="1"/>
    </xf>
    <xf numFmtId="0" fontId="9" fillId="0" borderId="3" xfId="0" applyFont="1" applyBorder="1" applyAlignment="1">
      <alignment horizontal="center" vertical="center"/>
    </xf>
    <xf numFmtId="0" fontId="7" fillId="2" borderId="3" xfId="0" applyFont="1" applyFill="1" applyBorder="1" applyAlignment="1">
      <alignment horizontal="center" vertical="center"/>
    </xf>
    <xf numFmtId="0" fontId="7" fillId="2" borderId="3" xfId="0" applyFont="1" applyFill="1" applyBorder="1" applyAlignment="1">
      <alignment vertical="center" wrapText="1"/>
    </xf>
    <xf numFmtId="0" fontId="8" fillId="2" borderId="3" xfId="0" applyFont="1" applyFill="1" applyBorder="1" applyAlignment="1">
      <alignment horizontal="center" vertical="center" wrapText="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7" fillId="2" borderId="5"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5" xfId="0" applyFont="1" applyFill="1" applyBorder="1" applyAlignment="1">
      <alignment vertical="center" wrapText="1"/>
    </xf>
    <xf numFmtId="0" fontId="7" fillId="2" borderId="44" xfId="0" applyFont="1" applyFill="1" applyBorder="1" applyAlignment="1">
      <alignment vertical="center" wrapText="1"/>
    </xf>
    <xf numFmtId="0" fontId="7" fillId="2" borderId="48" xfId="0" applyFont="1" applyFill="1" applyBorder="1" applyAlignment="1">
      <alignment vertical="center" wrapText="1"/>
    </xf>
    <xf numFmtId="0" fontId="7" fillId="2" borderId="44" xfId="0" applyFont="1" applyFill="1" applyBorder="1" applyAlignment="1">
      <alignment horizontal="center" vertical="center"/>
    </xf>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8" fillId="0" borderId="8" xfId="0" applyFont="1" applyBorder="1" applyAlignment="1">
      <alignment horizontal="left" vertical="center"/>
    </xf>
    <xf numFmtId="0" fontId="8" fillId="0" borderId="13" xfId="0" applyFont="1" applyBorder="1" applyAlignment="1">
      <alignment horizontal="left" vertical="center"/>
    </xf>
    <xf numFmtId="0" fontId="13" fillId="4" borderId="11" xfId="0" applyFont="1" applyFill="1" applyBorder="1" applyAlignment="1">
      <alignment horizontal="center" vertical="center" wrapText="1"/>
    </xf>
    <xf numFmtId="0" fontId="13" fillId="4" borderId="0" xfId="0" applyFont="1" applyFill="1" applyAlignment="1">
      <alignment horizontal="center" vertical="center" wrapText="1"/>
    </xf>
    <xf numFmtId="0" fontId="7" fillId="0" borderId="15" xfId="0" applyFont="1" applyBorder="1" applyAlignment="1">
      <alignment horizontal="left" vertical="center" wrapText="1"/>
    </xf>
    <xf numFmtId="0" fontId="7" fillId="0" borderId="59" xfId="0" applyFont="1" applyBorder="1" applyAlignment="1">
      <alignment horizontal="left" vertical="center" wrapText="1"/>
    </xf>
    <xf numFmtId="0" fontId="7" fillId="0" borderId="60" xfId="0" applyFont="1" applyBorder="1" applyAlignment="1">
      <alignment horizontal="left" vertical="center" wrapText="1"/>
    </xf>
    <xf numFmtId="0" fontId="9" fillId="0" borderId="43" xfId="14" applyFont="1" applyBorder="1" applyAlignment="1">
      <alignment horizontal="left" vertical="center"/>
    </xf>
    <xf numFmtId="0" fontId="9" fillId="0" borderId="46" xfId="14" applyFont="1" applyBorder="1" applyAlignment="1">
      <alignment horizontal="left" vertical="center"/>
    </xf>
    <xf numFmtId="0" fontId="11" fillId="2" borderId="6" xfId="0" applyFont="1" applyFill="1" applyBorder="1" applyAlignment="1">
      <alignment horizontal="center" vertical="top"/>
    </xf>
    <xf numFmtId="0" fontId="11" fillId="2" borderId="7" xfId="0" applyFont="1" applyFill="1" applyBorder="1" applyAlignment="1">
      <alignment horizontal="center" vertical="top"/>
    </xf>
    <xf numFmtId="0" fontId="11" fillId="2" borderId="11" xfId="0" applyFont="1" applyFill="1" applyBorder="1" applyAlignment="1">
      <alignment horizontal="center" wrapText="1"/>
    </xf>
    <xf numFmtId="0" fontId="11" fillId="2" borderId="12" xfId="0" applyFont="1" applyFill="1" applyBorder="1" applyAlignment="1">
      <alignment horizontal="center" wrapText="1"/>
    </xf>
    <xf numFmtId="0" fontId="11" fillId="2" borderId="8" xfId="0" applyFont="1" applyFill="1" applyBorder="1" applyAlignment="1">
      <alignment horizontal="center" wrapText="1"/>
    </xf>
    <xf numFmtId="0" fontId="11" fillId="2" borderId="9" xfId="0" applyFont="1" applyFill="1" applyBorder="1" applyAlignment="1">
      <alignment horizontal="center" wrapText="1"/>
    </xf>
    <xf numFmtId="0" fontId="9" fillId="0" borderId="51" xfId="14" applyFont="1" applyBorder="1" applyAlignment="1">
      <alignment horizontal="left" vertical="center"/>
    </xf>
    <xf numFmtId="0" fontId="9" fillId="0" borderId="52" xfId="14" applyFont="1" applyBorder="1" applyAlignment="1">
      <alignment horizontal="left" vertical="center"/>
    </xf>
    <xf numFmtId="44" fontId="9" fillId="2" borderId="43" xfId="16" applyFont="1" applyFill="1" applyBorder="1" applyAlignment="1">
      <alignment horizontal="center"/>
    </xf>
    <xf numFmtId="44" fontId="9" fillId="2" borderId="45" xfId="16" applyFont="1" applyFill="1" applyBorder="1" applyAlignment="1">
      <alignment horizontal="center"/>
    </xf>
    <xf numFmtId="0" fontId="9" fillId="0" borderId="55" xfId="14" applyFont="1" applyBorder="1" applyAlignment="1">
      <alignment horizontal="left" vertical="center"/>
    </xf>
    <xf numFmtId="0" fontId="9" fillId="0" borderId="56" xfId="14" applyFont="1" applyBorder="1" applyAlignment="1">
      <alignment horizontal="left" vertical="center"/>
    </xf>
    <xf numFmtId="0" fontId="11" fillId="5" borderId="1" xfId="14" applyFont="1" applyFill="1" applyBorder="1" applyAlignment="1">
      <alignment horizontal="center"/>
    </xf>
    <xf numFmtId="0" fontId="11" fillId="5" borderId="2" xfId="14" applyFont="1" applyFill="1" applyBorder="1" applyAlignment="1">
      <alignment horizontal="center"/>
    </xf>
    <xf numFmtId="0" fontId="11" fillId="5" borderId="1" xfId="14" applyFont="1" applyFill="1" applyBorder="1" applyAlignment="1">
      <alignment horizontal="center" vertical="center" wrapText="1"/>
    </xf>
    <xf numFmtId="0" fontId="11" fillId="5" borderId="2" xfId="14" applyFont="1" applyFill="1" applyBorder="1" applyAlignment="1">
      <alignment horizontal="center" vertical="center" wrapText="1"/>
    </xf>
    <xf numFmtId="0" fontId="11" fillId="5" borderId="3" xfId="14" applyFont="1" applyFill="1" applyBorder="1" applyAlignment="1">
      <alignment horizontal="center" vertical="center" wrapText="1"/>
    </xf>
    <xf numFmtId="0" fontId="9" fillId="0" borderId="49" xfId="14" applyFont="1" applyBorder="1" applyAlignment="1">
      <alignment horizontal="left" vertical="center"/>
    </xf>
    <xf numFmtId="0" fontId="9" fillId="0" borderId="50" xfId="14" applyFont="1" applyBorder="1" applyAlignment="1">
      <alignment horizontal="left" vertical="center"/>
    </xf>
    <xf numFmtId="0" fontId="9" fillId="0" borderId="45" xfId="14" applyFont="1" applyBorder="1" applyAlignment="1">
      <alignment horizontal="left" vertical="center"/>
    </xf>
    <xf numFmtId="0" fontId="11" fillId="2" borderId="4" xfId="0" applyFont="1" applyFill="1" applyBorder="1" applyAlignment="1">
      <alignment horizontal="right" vertical="center"/>
    </xf>
    <xf numFmtId="0" fontId="11" fillId="2" borderId="2" xfId="0" applyFont="1" applyFill="1" applyBorder="1" applyAlignment="1">
      <alignment horizontal="right" vertical="center"/>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0" xfId="0" applyFont="1" applyFill="1" applyBorder="1" applyAlignment="1">
      <alignment horizontal="center" vertical="center"/>
    </xf>
    <xf numFmtId="0" fontId="7" fillId="2" borderId="10" xfId="0" applyFont="1" applyFill="1" applyBorder="1" applyAlignment="1">
      <alignment horizontal="right" vertical="center"/>
    </xf>
    <xf numFmtId="0" fontId="7" fillId="2" borderId="7" xfId="0" applyFont="1" applyFill="1" applyBorder="1" applyAlignment="1">
      <alignment horizontal="right" vertical="center"/>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11" fillId="2" borderId="3"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28" xfId="0" applyFont="1" applyFill="1" applyBorder="1" applyAlignment="1">
      <alignment horizontal="center" vertical="center"/>
    </xf>
    <xf numFmtId="0" fontId="7" fillId="2" borderId="34" xfId="0" applyFont="1" applyFill="1" applyBorder="1" applyAlignment="1">
      <alignment horizontal="center" vertical="center"/>
    </xf>
    <xf numFmtId="0" fontId="7" fillId="2" borderId="16" xfId="0" applyFont="1" applyFill="1" applyBorder="1" applyAlignment="1">
      <alignment horizontal="center" vertical="center" wrapText="1"/>
    </xf>
    <xf numFmtId="0" fontId="7" fillId="2" borderId="20" xfId="0" applyFont="1" applyFill="1" applyBorder="1" applyAlignment="1">
      <alignment horizontal="center" vertical="center" wrapText="1"/>
    </xf>
    <xf numFmtId="165" fontId="7" fillId="2" borderId="17" xfId="0" applyNumberFormat="1" applyFont="1" applyFill="1" applyBorder="1" applyAlignment="1">
      <alignment horizontal="center" vertical="center" wrapText="1"/>
    </xf>
    <xf numFmtId="165" fontId="7" fillId="2" borderId="14" xfId="0" applyNumberFormat="1" applyFont="1" applyFill="1" applyBorder="1" applyAlignment="1">
      <alignment horizontal="center" vertical="center" wrapText="1"/>
    </xf>
    <xf numFmtId="0" fontId="11" fillId="0" borderId="3" xfId="0" applyFont="1" applyBorder="1" applyAlignment="1">
      <alignment horizontal="left" vertical="center" wrapText="1"/>
    </xf>
    <xf numFmtId="0" fontId="11" fillId="2" borderId="20"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19"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16" xfId="0" applyFont="1" applyFill="1" applyBorder="1" applyAlignment="1">
      <alignment horizontal="center" vertical="center" wrapText="1"/>
    </xf>
    <xf numFmtId="0" fontId="11" fillId="2" borderId="20" xfId="0" applyFont="1" applyFill="1" applyBorder="1" applyAlignment="1">
      <alignment horizontal="center" vertical="center" wrapText="1"/>
    </xf>
    <xf numFmtId="165" fontId="11" fillId="2" borderId="17"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0" fontId="8" fillId="0" borderId="3" xfId="0" applyFont="1" applyBorder="1" applyAlignment="1">
      <alignment horizontal="left" vertical="center" wrapText="1"/>
    </xf>
    <xf numFmtId="0" fontId="12" fillId="0" borderId="3" xfId="0" applyFont="1" applyBorder="1" applyAlignment="1">
      <alignment horizontal="left" vertical="center" wrapText="1"/>
    </xf>
    <xf numFmtId="0" fontId="8" fillId="0" borderId="11" xfId="6" applyFont="1" applyBorder="1" applyAlignment="1">
      <alignment horizontal="left" vertical="center" wrapText="1"/>
    </xf>
    <xf numFmtId="0" fontId="8" fillId="0" borderId="0" xfId="6" applyFont="1" applyAlignment="1">
      <alignment horizontal="left" vertical="center" wrapText="1"/>
    </xf>
    <xf numFmtId="0" fontId="8" fillId="5" borderId="1" xfId="6" applyFont="1" applyFill="1" applyBorder="1" applyAlignment="1">
      <alignment horizontal="center" vertical="center" wrapText="1"/>
    </xf>
    <xf numFmtId="0" fontId="8" fillId="5" borderId="4" xfId="6" applyFont="1" applyFill="1" applyBorder="1" applyAlignment="1">
      <alignment horizontal="center" vertical="center" wrapText="1"/>
    </xf>
    <xf numFmtId="0" fontId="8" fillId="5" borderId="2" xfId="6"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8" fillId="0" borderId="1" xfId="6" applyFont="1" applyBorder="1" applyAlignment="1">
      <alignment horizontal="right"/>
    </xf>
    <xf numFmtId="0" fontId="8" fillId="0" borderId="4" xfId="6" applyFont="1" applyBorder="1" applyAlignment="1">
      <alignment horizontal="right"/>
    </xf>
    <xf numFmtId="0" fontId="8" fillId="0" borderId="2" xfId="6" applyFont="1" applyBorder="1" applyAlignment="1">
      <alignment horizontal="right"/>
    </xf>
    <xf numFmtId="0" fontId="13" fillId="4" borderId="3"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6" fillId="0" borderId="11" xfId="0" applyFont="1" applyBorder="1" applyAlignment="1">
      <alignment horizontal="center" wrapText="1"/>
    </xf>
    <xf numFmtId="0" fontId="16" fillId="0" borderId="12" xfId="0" applyFont="1" applyBorder="1" applyAlignment="1">
      <alignment horizont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8" fillId="0" borderId="1"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57" fillId="0" borderId="1" xfId="0" applyFont="1" applyBorder="1" applyAlignment="1">
      <alignment horizontal="left" vertical="center"/>
    </xf>
    <xf numFmtId="0" fontId="57" fillId="0" borderId="4" xfId="0" applyFont="1" applyBorder="1" applyAlignment="1">
      <alignment horizontal="left" vertical="center"/>
    </xf>
    <xf numFmtId="0" fontId="57" fillId="0" borderId="2" xfId="0" applyFont="1" applyBorder="1" applyAlignment="1">
      <alignment horizontal="left"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49" fontId="11" fillId="0" borderId="4" xfId="0" applyNumberFormat="1" applyFont="1" applyBorder="1" applyAlignment="1">
      <alignment horizontal="left" vertical="center" wrapText="1"/>
    </xf>
    <xf numFmtId="0" fontId="11" fillId="0" borderId="2" xfId="0" applyFont="1" applyBorder="1" applyAlignment="1">
      <alignment horizontal="left" vertical="center" wrapText="1"/>
    </xf>
    <xf numFmtId="49"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cellXfs>
  <cellStyles count="44">
    <cellStyle name="Moeda 2" xfId="11"/>
    <cellStyle name="Moeda 2 2" xfId="20"/>
    <cellStyle name="Moeda 2 2 2" xfId="32"/>
    <cellStyle name="Moeda 2 3" xfId="26"/>
    <cellStyle name="Moeda 2 4" xfId="39"/>
    <cellStyle name="Moeda 3" xfId="16"/>
    <cellStyle name="Moeda 3 2" xfId="23"/>
    <cellStyle name="Moeda 3 2 2" xfId="35"/>
    <cellStyle name="Moeda 3 2 2 2" xfId="36"/>
    <cellStyle name="Moeda 3 3" xfId="29"/>
    <cellStyle name="Moeda 3 4" xfId="42"/>
    <cellStyle name="Normal" xfId="0" builtinId="0"/>
    <cellStyle name="Normal 2" xfId="4"/>
    <cellStyle name="Normal 2 2" xfId="5"/>
    <cellStyle name="Normal 2 3" xfId="6"/>
    <cellStyle name="Normal 29 2" xfId="2"/>
    <cellStyle name="Normal 3" xfId="9"/>
    <cellStyle name="Normal 4" xfId="14"/>
    <cellStyle name="Normal 5" xfId="15"/>
    <cellStyle name="Normal 5 2" xfId="17"/>
    <cellStyle name="Normal 54" xfId="1"/>
    <cellStyle name="Normal 6" xfId="43"/>
    <cellStyle name="Porcentagem" xfId="3" builtinId="5"/>
    <cellStyle name="Vírgula" xfId="8" builtinId="3"/>
    <cellStyle name="Vírgula 2" xfId="7"/>
    <cellStyle name="Vírgula 2 2" xfId="12"/>
    <cellStyle name="Vírgula 2 2 2" xfId="21"/>
    <cellStyle name="Vírgula 2 2 2 2" xfId="33"/>
    <cellStyle name="Vírgula 2 2 3" xfId="27"/>
    <cellStyle name="Vírgula 2 2 4" xfId="40"/>
    <cellStyle name="Vírgula 3" xfId="10"/>
    <cellStyle name="Vírgula 3 2" xfId="19"/>
    <cellStyle name="Vírgula 3 2 2" xfId="31"/>
    <cellStyle name="Vírgula 3 3" xfId="25"/>
    <cellStyle name="Vírgula 3 4" xfId="38"/>
    <cellStyle name="Vírgula 4" xfId="13"/>
    <cellStyle name="Vírgula 4 2" xfId="22"/>
    <cellStyle name="Vírgula 4 2 2" xfId="34"/>
    <cellStyle name="Vírgula 4 3" xfId="28"/>
    <cellStyle name="Vírgula 4 4" xfId="41"/>
    <cellStyle name="Vírgula 5" xfId="18"/>
    <cellStyle name="Vírgula 5 2" xfId="30"/>
    <cellStyle name="Vírgula 6" xfId="24"/>
    <cellStyle name="Vírgula 7" xfId="37"/>
  </cellStyles>
  <dxfs count="35">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strike val="0"/>
        <outline val="0"/>
        <shadow val="0"/>
        <u val="none"/>
        <vertAlign val="baseline"/>
        <sz val="10"/>
        <color auto="1"/>
      </font>
    </dxf>
    <dxf>
      <font>
        <strike val="0"/>
        <outline val="0"/>
        <shadow val="0"/>
        <u val="none"/>
        <vertAlign val="baseline"/>
        <sz val="10"/>
        <color auto="1"/>
      </font>
      <numFmt numFmtId="35" formatCode="_-* #,##0.00_-;\-* #,##0.00_-;_-* &quot;-&quot;??_-;_-@_-"/>
    </dxf>
    <dxf>
      <font>
        <strike val="0"/>
        <outline val="0"/>
        <shadow val="0"/>
        <u val="none"/>
        <vertAlign val="baseline"/>
        <sz val="10"/>
        <color auto="1"/>
      </font>
      <numFmt numFmtId="0" formatCode="General"/>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sz val="10"/>
        <color auto="1"/>
      </font>
    </dxf>
    <dxf>
      <border outline="0">
        <top style="thin">
          <color auto="1"/>
        </top>
        <bottom style="thin">
          <color auto="1"/>
        </bottom>
      </border>
    </dxf>
    <dxf>
      <font>
        <strike val="0"/>
        <outline val="0"/>
        <shadow val="0"/>
        <u val="none"/>
        <vertAlign val="baseline"/>
        <sz val="10"/>
        <color auto="1"/>
      </font>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rgb="FFFF0000"/>
      </font>
      <numFmt numFmtId="35" formatCode="_-* #,##0.00_-;\-* #,##0.00_-;_-* &quot;-&quot;??_-;_-@_-"/>
    </dxf>
    <dxf>
      <font>
        <strike val="0"/>
        <outline val="0"/>
        <shadow val="0"/>
        <u val="none"/>
        <vertAlign val="baseline"/>
        <color rgb="FFFF0000"/>
      </font>
      <numFmt numFmtId="0" formatCode="General"/>
    </dxf>
    <dxf>
      <font>
        <strike val="0"/>
        <outline val="0"/>
        <shadow val="0"/>
        <u val="none"/>
        <vertAlign val="baseline"/>
        <color rgb="FFFF0000"/>
      </font>
      <numFmt numFmtId="0" formatCode="General"/>
    </dxf>
    <dxf>
      <font>
        <strike val="0"/>
        <outline val="0"/>
        <shadow val="0"/>
        <u val="none"/>
        <vertAlign val="baseline"/>
        <color rgb="FFFF0000"/>
      </font>
    </dxf>
    <dxf>
      <border outline="0">
        <top style="thin">
          <color auto="1"/>
        </top>
        <bottom style="thin">
          <color auto="1"/>
        </bottom>
      </border>
    </dxf>
    <dxf>
      <font>
        <strike val="0"/>
        <outline val="0"/>
        <shadow val="0"/>
        <u val="none"/>
        <vertAlign val="baseline"/>
        <color rgb="FFFF0000"/>
      </font>
    </dxf>
    <dxf>
      <border outline="0">
        <bottom style="thin">
          <color auto="1"/>
        </bottom>
      </border>
    </dxf>
    <dxf>
      <font>
        <b/>
        <i val="0"/>
        <strike val="0"/>
        <condense val="0"/>
        <extend val="0"/>
        <outline val="0"/>
        <shadow val="0"/>
        <u val="none"/>
        <vertAlign val="baseline"/>
        <sz val="8"/>
        <color rgb="FFFF0000"/>
        <name val="Cambria"/>
        <scheme val="none"/>
      </font>
      <fill>
        <patternFill>
          <fgColor indexed="64"/>
          <bgColor theme="0"/>
        </patternFill>
      </fill>
      <alignment horizontal="center" vertical="center" textRotation="0" wrapText="1" indent="0" justifyLastLine="0" shrinkToFit="0" readingOrder="0"/>
      <protection locked="1" hidden="0"/>
    </dxf>
    <dxf>
      <font>
        <strike/>
        <color theme="0" tint="-0.499984740745262"/>
      </font>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checked="Checked" fmlaLink="$A$30" lockText="1" noThreeD="1"/>
</file>

<file path=xl/ctrlProps/ctrlProp18.xml><?xml version="1.0" encoding="utf-8"?>
<formControlPr xmlns="http://schemas.microsoft.com/office/spreadsheetml/2009/9/main" objectType="CheckBox" checked="Checked" fmlaLink="$A$32" lockText="1" noThreeD="1"/>
</file>

<file path=xl/ctrlProps/ctrlProp19.xml><?xml version="1.0" encoding="utf-8"?>
<formControlPr xmlns="http://schemas.microsoft.com/office/spreadsheetml/2009/9/main" objectType="CheckBox" checked="Checked" fmlaLink="$A$16"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checked="Checked" fmlaLink="$A$19" lockText="1" noThreeD="1"/>
</file>

<file path=xl/ctrlProps/ctrlProp21.xml><?xml version="1.0" encoding="utf-8"?>
<formControlPr xmlns="http://schemas.microsoft.com/office/spreadsheetml/2009/9/main" objectType="CheckBox" checked="Checked" fmlaLink="$A$31"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9.emf"/><Relationship Id="rId4" Type="http://schemas.openxmlformats.org/officeDocument/2006/relationships/hyperlink" Target="#CRONOGRAMA!Area_de_impressao"/></Relationships>
</file>

<file path=xl/drawings/_rels/drawing13.xml.rels><?xml version="1.0" encoding="UTF-8" standalone="yes"?>
<Relationships xmlns="http://schemas.openxmlformats.org/package/2006/relationships"><Relationship Id="rId1" Type="http://schemas.openxmlformats.org/officeDocument/2006/relationships/image" Target="../media/image2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20.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emf"/></Relationships>
</file>

<file path=xl/drawings/_rels/drawing5.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hyperlink" Target="#'MEMORIA DE CALCULO AT'!Area_de_impressao"/><Relationship Id="rId1" Type="http://schemas.openxmlformats.org/officeDocument/2006/relationships/hyperlink" Target="#DADOS!A1"/></Relationships>
</file>

<file path=xl/drawings/_rels/drawing6.xml.rels><?xml version="1.0" encoding="UTF-8" standalone="yes"?>
<Relationships xmlns="http://schemas.openxmlformats.org/package/2006/relationships"><Relationship Id="rId1" Type="http://schemas.openxmlformats.org/officeDocument/2006/relationships/image" Target="../media/image22.emf"/></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8.png"/><Relationship Id="rId5" Type="http://schemas.openxmlformats.org/officeDocument/2006/relationships/image" Target="../media/image22.emf"/><Relationship Id="rId4" Type="http://schemas.openxmlformats.org/officeDocument/2006/relationships/image" Target="../media/image27.png"/></Relationships>
</file>

<file path=xl/drawings/_rels/drawing8.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9.emf"/><Relationship Id="rId4" Type="http://schemas.openxmlformats.org/officeDocument/2006/relationships/hyperlink" Target="#CRONOGRAMA!Area_de_impressao"/></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34180</xdr:colOff>
      <xdr:row>6</xdr:row>
      <xdr:rowOff>49966</xdr:rowOff>
    </xdr:from>
    <xdr:to>
      <xdr:col>1</xdr:col>
      <xdr:colOff>3213924</xdr:colOff>
      <xdr:row>6</xdr:row>
      <xdr:rowOff>1057275</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406030" y="6479341"/>
          <a:ext cx="3179744" cy="1007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2"/>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3"/>
        <a:stretch>
          <a:fillRect/>
        </a:stretch>
      </xdr:blipFill>
      <xdr:spPr>
        <a:xfrm>
          <a:off x="3305175" y="9867900"/>
          <a:ext cx="2514600" cy="889781"/>
        </a:xfrm>
        <a:prstGeom prst="rect">
          <a:avLst/>
        </a:prstGeom>
      </xdr:spPr>
    </xdr:pic>
    <xdr:clientData/>
  </xdr:twoCellAnchor>
  <xdr:twoCellAnchor editAs="oneCell">
    <xdr:from>
      <xdr:col>1</xdr:col>
      <xdr:colOff>104774</xdr:colOff>
      <xdr:row>13</xdr:row>
      <xdr:rowOff>85725</xdr:rowOff>
    </xdr:from>
    <xdr:to>
      <xdr:col>1</xdr:col>
      <xdr:colOff>3171825</xdr:colOff>
      <xdr:row>13</xdr:row>
      <xdr:rowOff>1012326</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476624" y="14268450"/>
          <a:ext cx="3067051" cy="926601"/>
        </a:xfrm>
        <a:prstGeom prst="rect">
          <a:avLst/>
        </a:prstGeom>
      </xdr:spPr>
    </xdr:pic>
    <xdr:clientData/>
  </xdr:twoCellAnchor>
  <xdr:twoCellAnchor editAs="oneCell">
    <xdr:from>
      <xdr:col>1</xdr:col>
      <xdr:colOff>981075</xdr:colOff>
      <xdr:row>14</xdr:row>
      <xdr:rowOff>28576</xdr:rowOff>
    </xdr:from>
    <xdr:to>
      <xdr:col>1</xdr:col>
      <xdr:colOff>2114550</xdr:colOff>
      <xdr:row>14</xdr:row>
      <xdr:rowOff>1074861</xdr:rowOff>
    </xdr:to>
    <xdr:pic>
      <xdr:nvPicPr>
        <xdr:cNvPr id="16" name="Imagem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52925" y="15316201"/>
          <a:ext cx="1133475" cy="1046285"/>
        </a:xfrm>
        <a:prstGeom prst="rect">
          <a:avLst/>
        </a:prstGeom>
      </xdr:spPr>
    </xdr:pic>
    <xdr:clientData/>
  </xdr:twoCellAnchor>
  <xdr:twoCellAnchor editAs="oneCell">
    <xdr:from>
      <xdr:col>1</xdr:col>
      <xdr:colOff>657225</xdr:colOff>
      <xdr:row>15</xdr:row>
      <xdr:rowOff>28576</xdr:rowOff>
    </xdr:from>
    <xdr:to>
      <xdr:col>1</xdr:col>
      <xdr:colOff>2495550</xdr:colOff>
      <xdr:row>15</xdr:row>
      <xdr:rowOff>1082740</xdr:rowOff>
    </xdr:to>
    <xdr:pic>
      <xdr:nvPicPr>
        <xdr:cNvPr id="21" name="Imagem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29075" y="16421101"/>
          <a:ext cx="1838325" cy="1054164"/>
        </a:xfrm>
        <a:prstGeom prst="rect">
          <a:avLst/>
        </a:prstGeom>
      </xdr:spPr>
    </xdr:pic>
    <xdr:clientData/>
  </xdr:twoCellAnchor>
  <xdr:twoCellAnchor editAs="oneCell">
    <xdr:from>
      <xdr:col>1</xdr:col>
      <xdr:colOff>39463</xdr:colOff>
      <xdr:row>16</xdr:row>
      <xdr:rowOff>114301</xdr:rowOff>
    </xdr:from>
    <xdr:to>
      <xdr:col>1</xdr:col>
      <xdr:colOff>3200401</xdr:colOff>
      <xdr:row>16</xdr:row>
      <xdr:rowOff>999364</xdr:rowOff>
    </xdr:to>
    <xdr:pic>
      <xdr:nvPicPr>
        <xdr:cNvPr id="23" name="Imagem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411313" y="17611726"/>
          <a:ext cx="3160938" cy="885063"/>
        </a:xfrm>
        <a:prstGeom prst="rect">
          <a:avLst/>
        </a:prstGeom>
      </xdr:spPr>
    </xdr:pic>
    <xdr:clientData/>
  </xdr:twoCellAnchor>
  <xdr:twoCellAnchor editAs="oneCell">
    <xdr:from>
      <xdr:col>1</xdr:col>
      <xdr:colOff>190500</xdr:colOff>
      <xdr:row>17</xdr:row>
      <xdr:rowOff>28576</xdr:rowOff>
    </xdr:from>
    <xdr:to>
      <xdr:col>1</xdr:col>
      <xdr:colOff>3038475</xdr:colOff>
      <xdr:row>17</xdr:row>
      <xdr:rowOff>1134876</xdr:rowOff>
    </xdr:to>
    <xdr:pic>
      <xdr:nvPicPr>
        <xdr:cNvPr id="29" name="Imagem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562350" y="18630901"/>
          <a:ext cx="2847975" cy="1106300"/>
        </a:xfrm>
        <a:prstGeom prst="rect">
          <a:avLst/>
        </a:prstGeom>
      </xdr:spPr>
    </xdr:pic>
    <xdr:clientData/>
  </xdr:twoCellAnchor>
  <xdr:twoCellAnchor editAs="oneCell">
    <xdr:from>
      <xdr:col>1</xdr:col>
      <xdr:colOff>276225</xdr:colOff>
      <xdr:row>10</xdr:row>
      <xdr:rowOff>38101</xdr:rowOff>
    </xdr:from>
    <xdr:to>
      <xdr:col>1</xdr:col>
      <xdr:colOff>2964638</xdr:colOff>
      <xdr:row>10</xdr:row>
      <xdr:rowOff>1085851</xdr:rowOff>
    </xdr:to>
    <xdr:pic>
      <xdr:nvPicPr>
        <xdr:cNvPr id="31" name="Imagem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48075" y="10906126"/>
          <a:ext cx="2688413" cy="1047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342900</xdr:colOff>
          <xdr:row>0</xdr:row>
          <xdr:rowOff>0</xdr:rowOff>
        </xdr:from>
        <xdr:to>
          <xdr:col>2</xdr:col>
          <xdr:colOff>344364</xdr:colOff>
          <xdr:row>2</xdr:row>
          <xdr:rowOff>122591</xdr:rowOff>
        </xdr:to>
        <xdr:pic>
          <xdr:nvPicPr>
            <xdr:cNvPr id="6" name="Imagem 5">
              <a:extLst>
                <a:ext uri="{FF2B5EF4-FFF2-40B4-BE49-F238E27FC236}">
                  <a16:creationId xmlns:a16="http://schemas.microsoft.com/office/drawing/2014/main" id="{00000000-0008-0000-0B00-000006000000}"/>
                </a:ext>
              </a:extLst>
            </xdr:cNvPr>
            <xdr:cNvPicPr>
              <a:picLocks noChangeAspect="1"/>
              <a:extLst>
                <a:ext uri="{84589F7E-364E-4C9E-8A38-B11213B215E9}">
                  <a14:cameraTool cellRange="ImgEscudo" spid="_x0000_s85937"/>
                </a:ext>
              </a:extLst>
            </xdr:cNvPicPr>
          </xdr:nvPicPr>
          <xdr:blipFill>
            <a:blip xmlns:r="http://schemas.openxmlformats.org/officeDocument/2006/relationships" r:embed="rId1"/>
            <a:stretch>
              <a:fillRect/>
            </a:stretch>
          </xdr:blipFill>
          <xdr:spPr>
            <a:xfrm>
              <a:off x="342900" y="0"/>
              <a:ext cx="1592139" cy="513116"/>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C00-000007000000}"/>
                </a:ext>
              </a:extLst>
            </xdr:cNvPr>
            <xdr:cNvPicPr>
              <a:picLocks noChangeAspect="1"/>
              <a:extLst>
                <a:ext uri="{84589F7E-364E-4C9E-8A38-B11213B215E9}">
                  <a14:cameraTool cellRange="ImgEscudo" spid="_x0000_s119580"/>
                </a:ext>
              </a:extLst>
            </xdr:cNvPicPr>
          </xdr:nvPicPr>
          <xdr:blipFill>
            <a:blip xmlns:r="http://schemas.openxmlformats.org/officeDocument/2006/relationships" r:embed="rId1"/>
            <a:stretch>
              <a:fillRect/>
            </a:stretch>
          </xdr:blipFill>
          <xdr:spPr>
            <a:xfrm>
              <a:off x="95250" y="66675"/>
              <a:ext cx="1247775" cy="488415"/>
            </a:xfrm>
            <a:prstGeom prst="rect">
              <a:avLst/>
            </a:prstGeom>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203816"/>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E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28576</xdr:rowOff>
        </xdr:from>
        <xdr:to>
          <xdr:col>1</xdr:col>
          <xdr:colOff>721177</xdr:colOff>
          <xdr:row>2</xdr:row>
          <xdr:rowOff>171812</xdr:rowOff>
        </xdr:to>
        <xdr:pic>
          <xdr:nvPicPr>
            <xdr:cNvPr id="2" name="Imagem 1">
              <a:extLst>
                <a:ext uri="{FF2B5EF4-FFF2-40B4-BE49-F238E27FC236}">
                  <a16:creationId xmlns:a16="http://schemas.microsoft.com/office/drawing/2014/main" id="{00000000-0008-0000-0F00-000002000000}"/>
                </a:ext>
              </a:extLst>
            </xdr:cNvPr>
            <xdr:cNvPicPr>
              <a:picLocks noChangeAspect="1"/>
              <a:extLst>
                <a:ext uri="{84589F7E-364E-4C9E-8A38-B11213B215E9}">
                  <a14:cameraTool cellRange="ImgEscudo" spid="_x0000_s198738"/>
                </a:ext>
              </a:extLst>
            </xdr:cNvPicPr>
          </xdr:nvPicPr>
          <xdr:blipFill>
            <a:blip xmlns:r="http://schemas.openxmlformats.org/officeDocument/2006/relationships" r:embed="rId1"/>
            <a:stretch>
              <a:fillRect/>
            </a:stretch>
          </xdr:blipFill>
          <xdr:spPr>
            <a:xfrm>
              <a:off x="47625" y="28576"/>
              <a:ext cx="1326695" cy="497022"/>
            </a:xfrm>
            <a:prstGeom prst="rect">
              <a:avLst/>
            </a:prstGeom>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100-000002000000}"/>
                </a:ext>
              </a:extLst>
            </xdr:cNvPr>
            <xdr:cNvPicPr>
              <a:picLocks noChangeAspect="1"/>
              <a:extLst>
                <a:ext uri="{84589F7E-364E-4C9E-8A38-B11213B215E9}">
                  <a14:cameraTool cellRange="ImgEscudo" spid="_x0000_s154150"/>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03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03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03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03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03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03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03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03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03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03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03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03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03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03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03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03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03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03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03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03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03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19050</xdr:rowOff>
        </xdr:from>
        <xdr:to>
          <xdr:col>1</xdr:col>
          <xdr:colOff>459064</xdr:colOff>
          <xdr:row>2</xdr:row>
          <xdr:rowOff>171450</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sss" spid="_x0000_s156199"/>
                </a:ext>
              </a:extLst>
            </xdr:cNvPicPr>
          </xdr:nvPicPr>
          <xdr:blipFill>
            <a:blip xmlns:r="http://schemas.openxmlformats.org/officeDocument/2006/relationships" r:embed="rId1"/>
            <a:stretch>
              <a:fillRect/>
            </a:stretch>
          </xdr:blipFill>
          <xdr:spPr>
            <a:xfrm>
              <a:off x="190500" y="19050"/>
              <a:ext cx="1602064" cy="514350"/>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361950</xdr:colOff>
      <xdr:row>1</xdr:row>
      <xdr:rowOff>57150</xdr:rowOff>
    </xdr:from>
    <xdr:to>
      <xdr:col>6</xdr:col>
      <xdr:colOff>161925</xdr:colOff>
      <xdr:row>2</xdr:row>
      <xdr:rowOff>178276</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883920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699446</xdr:colOff>
      <xdr:row>3</xdr:row>
      <xdr:rowOff>98840</xdr:rowOff>
    </xdr:from>
    <xdr:to>
      <xdr:col>5</xdr:col>
      <xdr:colOff>1023296</xdr:colOff>
      <xdr:row>4</xdr:row>
      <xdr:rowOff>90671</xdr:rowOff>
    </xdr:to>
    <xdr:sp macro="" textlink="">
      <xdr:nvSpPr>
        <xdr:cNvPr id="4" name="Seta: para a Esquerda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rot="10800000">
          <a:off x="917669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xdr:col>
          <xdr:colOff>95251</xdr:colOff>
          <xdr:row>1</xdr:row>
          <xdr:rowOff>66675</xdr:rowOff>
        </xdr:from>
        <xdr:to>
          <xdr:col>1</xdr:col>
          <xdr:colOff>1562101</xdr:colOff>
          <xdr:row>3</xdr:row>
          <xdr:rowOff>147089</xdr:rowOff>
        </xdr:to>
        <xdr:pic>
          <xdr:nvPicPr>
            <xdr:cNvPr id="5" name="Imagem 4">
              <a:extLst>
                <a:ext uri="{FF2B5EF4-FFF2-40B4-BE49-F238E27FC236}">
                  <a16:creationId xmlns:a16="http://schemas.microsoft.com/office/drawing/2014/main" id="{00000000-0008-0000-0500-000005000000}"/>
                </a:ext>
              </a:extLst>
            </xdr:cNvPr>
            <xdr:cNvPicPr>
              <a:picLocks noChangeAspect="1"/>
              <a:extLst>
                <a:ext uri="{84589F7E-364E-4C9E-8A38-B11213B215E9}">
                  <a14:cameraTool cellRange="sss" spid="_x0000_s169504"/>
                </a:ext>
              </a:extLst>
            </xdr:cNvPicPr>
          </xdr:nvPicPr>
          <xdr:blipFill>
            <a:blip xmlns:r="http://schemas.openxmlformats.org/officeDocument/2006/relationships" r:embed="rId3"/>
            <a:stretch>
              <a:fillRect/>
            </a:stretch>
          </xdr:blipFill>
          <xdr:spPr>
            <a:xfrm>
              <a:off x="704851" y="257175"/>
              <a:ext cx="1466850" cy="470939"/>
            </a:xfrm>
            <a:prstGeom prst="rect">
              <a:avLst/>
            </a:prstGeom>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36636</xdr:colOff>
          <xdr:row>1</xdr:row>
          <xdr:rowOff>29309</xdr:rowOff>
        </xdr:from>
        <xdr:to>
          <xdr:col>2</xdr:col>
          <xdr:colOff>967740</xdr:colOff>
          <xdr:row>3</xdr:row>
          <xdr:rowOff>151900</xdr:rowOff>
        </xdr:to>
        <xdr:pic>
          <xdr:nvPicPr>
            <xdr:cNvPr id="4" name="Imagem 3">
              <a:extLst>
                <a:ext uri="{FF2B5EF4-FFF2-40B4-BE49-F238E27FC236}">
                  <a16:creationId xmlns:a16="http://schemas.microsoft.com/office/drawing/2014/main" id="{00000000-0008-0000-0600-000004000000}"/>
                </a:ext>
              </a:extLst>
            </xdr:cNvPr>
            <xdr:cNvPicPr>
              <a:picLocks noChangeAspect="1"/>
              <a:extLst>
                <a:ext uri="{84589F7E-364E-4C9E-8A38-B11213B215E9}">
                  <a14:cameraTool cellRange="ImgEscudo" spid="_x0000_s184719"/>
                </a:ext>
              </a:extLst>
            </xdr:cNvPicPr>
          </xdr:nvPicPr>
          <xdr:blipFill>
            <a:blip xmlns:r="http://schemas.openxmlformats.org/officeDocument/2006/relationships" r:embed="rId1"/>
            <a:stretch>
              <a:fillRect/>
            </a:stretch>
          </xdr:blipFill>
          <xdr:spPr>
            <a:xfrm>
              <a:off x="646236" y="219809"/>
              <a:ext cx="1592139" cy="513116"/>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96079</xdr:colOff>
      <xdr:row>492</xdr:row>
      <xdr:rowOff>114300</xdr:rowOff>
    </xdr:from>
    <xdr:to>
      <xdr:col>2</xdr:col>
      <xdr:colOff>1123950</xdr:colOff>
      <xdr:row>497</xdr:row>
      <xdr:rowOff>78105</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058104" y="120100725"/>
          <a:ext cx="2047046" cy="1571625"/>
        </a:xfrm>
        <a:prstGeom prst="rect">
          <a:avLst/>
        </a:prstGeom>
      </xdr:spPr>
    </xdr:pic>
    <xdr:clientData/>
  </xdr:twoCellAnchor>
  <xdr:oneCellAnchor>
    <xdr:from>
      <xdr:col>1</xdr:col>
      <xdr:colOff>200025</xdr:colOff>
      <xdr:row>563</xdr:row>
      <xdr:rowOff>0</xdr:rowOff>
    </xdr:from>
    <xdr:ext cx="3143250" cy="2505074"/>
    <xdr:pic>
      <xdr:nvPicPr>
        <xdr:cNvPr id="37" name="Imagem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2"/>
        <a:stretch>
          <a:fillRect/>
        </a:stretch>
      </xdr:blipFill>
      <xdr:spPr>
        <a:xfrm>
          <a:off x="1162050" y="148323301"/>
          <a:ext cx="3143250" cy="2505074"/>
        </a:xfrm>
        <a:prstGeom prst="rect">
          <a:avLst/>
        </a:prstGeom>
        <a:ln>
          <a:noFill/>
        </a:ln>
        <a:effectLst>
          <a:outerShdw blurRad="190500" algn="tl" rotWithShape="0">
            <a:srgbClr val="000000">
              <a:alpha val="70000"/>
            </a:srgbClr>
          </a:outerShdw>
        </a:effectLst>
      </xdr:spPr>
    </xdr:pic>
    <xdr:clientData/>
  </xdr:oneCellAnchor>
  <xdr:oneCellAnchor>
    <xdr:from>
      <xdr:col>1</xdr:col>
      <xdr:colOff>66675</xdr:colOff>
      <xdr:row>800</xdr:row>
      <xdr:rowOff>142874</xdr:rowOff>
    </xdr:from>
    <xdr:ext cx="3434917" cy="1371602"/>
    <xdr:pic>
      <xdr:nvPicPr>
        <xdr:cNvPr id="40" name="Imagem 39">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
        <a:stretch>
          <a:fillRect/>
        </a:stretch>
      </xdr:blipFill>
      <xdr:spPr>
        <a:xfrm>
          <a:off x="1028700" y="208883249"/>
          <a:ext cx="3434917" cy="1371602"/>
        </a:xfrm>
        <a:prstGeom prst="rect">
          <a:avLst/>
        </a:prstGeom>
      </xdr:spPr>
    </xdr:pic>
    <xdr:clientData/>
  </xdr:oneCellAnchor>
  <xdr:twoCellAnchor editAs="oneCell">
    <xdr:from>
      <xdr:col>1</xdr:col>
      <xdr:colOff>260184</xdr:colOff>
      <xdr:row>793</xdr:row>
      <xdr:rowOff>283810</xdr:rowOff>
    </xdr:from>
    <xdr:to>
      <xdr:col>3</xdr:col>
      <xdr:colOff>1162050</xdr:colOff>
      <xdr:row>796</xdr:row>
      <xdr:rowOff>123825</xdr:rowOff>
    </xdr:to>
    <xdr:pic>
      <xdr:nvPicPr>
        <xdr:cNvPr id="46" name="Imagem 45">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
        <a:stretch>
          <a:fillRect/>
        </a:stretch>
      </xdr:blipFill>
      <xdr:spPr>
        <a:xfrm>
          <a:off x="1222209" y="143787460"/>
          <a:ext cx="3168816" cy="12687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800-000029000000}"/>
                </a:ext>
              </a:extLst>
            </xdr:cNvPr>
            <xdr:cNvPicPr>
              <a:picLocks noChangeAspect="1"/>
              <a:extLst>
                <a:ext uri="{84589F7E-364E-4C9E-8A38-B11213B215E9}">
                  <a14:cameraTool cellRange="ImgEscudo" spid="_x0000_s136789"/>
                </a:ext>
              </a:extLst>
            </xdr:cNvPicPr>
          </xdr:nvPicPr>
          <xdr:blipFill>
            <a:blip xmlns:r="http://schemas.openxmlformats.org/officeDocument/2006/relationships" r:embed="rId5"/>
            <a:stretch>
              <a:fillRect/>
            </a:stretch>
          </xdr:blipFill>
          <xdr:spPr>
            <a:xfrm>
              <a:off x="1057274" y="400050"/>
              <a:ext cx="2085975" cy="447675"/>
            </a:xfrm>
            <a:prstGeom prst="rect">
              <a:avLst/>
            </a:prstGeom>
          </xdr:spPr>
        </xdr:pic>
        <xdr:clientData/>
      </xdr:twoCellAnchor>
    </mc:Choice>
    <mc:Fallback/>
  </mc:AlternateContent>
  <xdr:oneCellAnchor>
    <xdr:from>
      <xdr:col>1</xdr:col>
      <xdr:colOff>228600</xdr:colOff>
      <xdr:row>415</xdr:row>
      <xdr:rowOff>283599</xdr:rowOff>
    </xdr:from>
    <xdr:ext cx="3162300" cy="1735701"/>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6"/>
        <a:stretch>
          <a:fillRect/>
        </a:stretch>
      </xdr:blipFill>
      <xdr:spPr>
        <a:xfrm>
          <a:off x="1190625" y="82265274"/>
          <a:ext cx="3162300" cy="1735701"/>
        </a:xfrm>
        <a:prstGeom prst="rect">
          <a:avLst/>
        </a:prstGeom>
      </xdr:spPr>
    </xdr:pic>
    <xdr:clientData/>
  </xdr:oneCellAnchor>
  <xdr:oneCellAnchor>
    <xdr:from>
      <xdr:col>1</xdr:col>
      <xdr:colOff>152400</xdr:colOff>
      <xdr:row>420</xdr:row>
      <xdr:rowOff>114300</xdr:rowOff>
    </xdr:from>
    <xdr:ext cx="3267178" cy="2000250"/>
    <xdr:pic>
      <xdr:nvPicPr>
        <xdr:cNvPr id="6" name="Imagem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14425" y="111185325"/>
          <a:ext cx="3267178" cy="2000250"/>
        </a:xfrm>
        <a:prstGeom prst="rect">
          <a:avLst/>
        </a:prstGeom>
      </xdr:spPr>
    </xdr:pic>
    <xdr:clientData/>
  </xdr:oneCellAnchor>
  <xdr:oneCellAnchor>
    <xdr:from>
      <xdr:col>1</xdr:col>
      <xdr:colOff>96079</xdr:colOff>
      <xdr:row>1238</xdr:row>
      <xdr:rowOff>114300</xdr:rowOff>
    </xdr:from>
    <xdr:ext cx="2047046" cy="1487805"/>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058104" y="93287850"/>
          <a:ext cx="2047046" cy="1487805"/>
        </a:xfrm>
        <a:prstGeom prst="rect">
          <a:avLst/>
        </a:prstGeom>
      </xdr:spPr>
    </xdr:pic>
    <xdr:clientData/>
  </xdr:oneCellAnchor>
  <xdr:oneCellAnchor>
    <xdr:from>
      <xdr:col>1</xdr:col>
      <xdr:colOff>200025</xdr:colOff>
      <xdr:row>1300</xdr:row>
      <xdr:rowOff>0</xdr:rowOff>
    </xdr:from>
    <xdr:ext cx="3143250" cy="2505074"/>
    <xdr:pic>
      <xdr:nvPicPr>
        <xdr:cNvPr id="5" name="Imagem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1162050" y="106260900"/>
          <a:ext cx="3143250" cy="2505074"/>
        </a:xfrm>
        <a:prstGeom prst="rect">
          <a:avLst/>
        </a:prstGeom>
        <a:ln>
          <a:noFill/>
        </a:ln>
        <a:effectLst>
          <a:outerShdw blurRad="190500" algn="tl" rotWithShape="0">
            <a:srgbClr val="000000">
              <a:alpha val="70000"/>
            </a:srgbClr>
          </a:outerShdw>
        </a:effectLst>
      </xdr:spPr>
    </xdr:pic>
    <xdr:clientData/>
  </xdr:oneCellAnchor>
  <xdr:oneCellAnchor>
    <xdr:from>
      <xdr:col>1</xdr:col>
      <xdr:colOff>66675</xdr:colOff>
      <xdr:row>1507</xdr:row>
      <xdr:rowOff>142874</xdr:rowOff>
    </xdr:from>
    <xdr:ext cx="3434917" cy="1371602"/>
    <xdr:pic>
      <xdr:nvPicPr>
        <xdr:cNvPr id="7" name="Imagem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1028700" y="146037299"/>
          <a:ext cx="3434917" cy="1371602"/>
        </a:xfrm>
        <a:prstGeom prst="rect">
          <a:avLst/>
        </a:prstGeom>
      </xdr:spPr>
    </xdr:pic>
    <xdr:clientData/>
  </xdr:oneCellAnchor>
  <xdr:oneCellAnchor>
    <xdr:from>
      <xdr:col>1</xdr:col>
      <xdr:colOff>260184</xdr:colOff>
      <xdr:row>1501</xdr:row>
      <xdr:rowOff>283810</xdr:rowOff>
    </xdr:from>
    <xdr:ext cx="3168816" cy="1268765"/>
    <xdr:pic>
      <xdr:nvPicPr>
        <xdr:cNvPr id="8" name="Imagem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stretch>
          <a:fillRect/>
        </a:stretch>
      </xdr:blipFill>
      <xdr:spPr>
        <a:xfrm>
          <a:off x="1222209" y="143787460"/>
          <a:ext cx="3168816" cy="1268765"/>
        </a:xfrm>
        <a:prstGeom prst="rect">
          <a:avLst/>
        </a:prstGeom>
      </xdr:spPr>
    </xdr:pic>
    <xdr:clientData/>
  </xdr:oneCellAnchor>
  <xdr:oneCellAnchor>
    <xdr:from>
      <xdr:col>1</xdr:col>
      <xdr:colOff>228600</xdr:colOff>
      <xdr:row>1162</xdr:row>
      <xdr:rowOff>283599</xdr:rowOff>
    </xdr:from>
    <xdr:ext cx="3162300" cy="1735701"/>
    <xdr:pic>
      <xdr:nvPicPr>
        <xdr:cNvPr id="9" name="Imagem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stretch>
          <a:fillRect/>
        </a:stretch>
      </xdr:blipFill>
      <xdr:spPr>
        <a:xfrm>
          <a:off x="1190625" y="76921749"/>
          <a:ext cx="3162300" cy="1735701"/>
        </a:xfrm>
        <a:prstGeom prst="rect">
          <a:avLst/>
        </a:prstGeom>
      </xdr:spPr>
    </xdr:pic>
    <xdr:clientData/>
  </xdr:oneCellAnchor>
  <xdr:oneCellAnchor>
    <xdr:from>
      <xdr:col>1</xdr:col>
      <xdr:colOff>152400</xdr:colOff>
      <xdr:row>1168</xdr:row>
      <xdr:rowOff>114300</xdr:rowOff>
    </xdr:from>
    <xdr:ext cx="3267178" cy="2000250"/>
    <xdr:pic>
      <xdr:nvPicPr>
        <xdr:cNvPr id="10" name="Imagem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stretch>
          <a:fillRect/>
        </a:stretch>
      </xdr:blipFill>
      <xdr:spPr>
        <a:xfrm>
          <a:off x="1114425" y="79562325"/>
          <a:ext cx="3267178" cy="20002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108417"/>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A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ENGELUGA\Clientes\Outros\COXIM\UBS\OR&#199;AMENTO\PLANILHA%20OR&#199;AMENT&#193;RIA\COX-2023-UBS-OR&#199;-R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ENGELUGA%20-%20Copia\ENGELUGA\Clientes\S&#227;o%20Gabriel%20do%20Oeste\2023\SEC%20OBRAS\OR&#199;AMENTO\PLANILHA%20OR&#199;AMENT&#193;RIA\SGO-2023-SECRETARIA%20DE%20OBRAS-PLA-R0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 val="ITENS DE MAIORES RELEVÂNCIA"/>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CHECK-LIST"/>
      <sheetName val="QUADRO RESUMO"/>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RELEVÂNCIA"/>
      <sheetName val="BDI S DES"/>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IVINHEMA</v>
          </cell>
        </row>
      </sheetData>
      <sheetData sheetId="1" refreshError="1"/>
      <sheetData sheetId="2">
        <row r="8">
          <cell r="D8" t="str">
            <v>PREFEITURA MUNICIPAL DE SÃO GABRIEL DO OESTE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queryTables/queryTable1.xml><?xml version="1.0" encoding="utf-8"?>
<queryTable xmlns="http://schemas.openxmlformats.org/spreadsheetml/2006/main" name="_000___TABELA_DE_AMBIENTES_GERAL_4" growShrinkType="overwriteClear" connectionId="10" autoFormatId="16" applyNumberFormats="0" applyBorderFormats="0" applyFontFormats="0" applyPatternFormats="0" applyAlignmentFormats="0" applyWidthHeightFormats="0"/>
</file>

<file path=xl/queryTables/queryTable10.xml><?xml version="1.0" encoding="utf-8"?>
<queryTable xmlns="http://schemas.openxmlformats.org/spreadsheetml/2006/main" name="_000____VERGA_PORTA_GERAL_5" growShrinkType="overwriteClear" connectionId="6"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000 - TABELA DE AMBIENTES GERAL" growShrinkType="overwriteClear" connectionId="9"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_000____VERGA_PORTA_GERAL_6" growShrinkType="overwriteClear" connectionId="8"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_000____VERGA_PORTA_GERAL_4_5" growShrinkType="overwriteClear" connectionId="5" autoFormatId="16" applyNumberFormats="0" applyBorderFormats="0" applyFontFormats="0" applyPatternFormats="0" applyAlignmentFormats="0" applyWidthHeightFormats="0"/>
</file>

<file path=xl/queryTables/queryTable5.xml><?xml version="1.0" encoding="utf-8"?>
<queryTable xmlns="http://schemas.openxmlformats.org/spreadsheetml/2006/main" name="_000____VERGA_PORTA_GERAL_4" growShrinkType="overwriteClear" connectionId="2" autoFormatId="16" applyNumberFormats="0" applyBorderFormats="0" applyFontFormats="0" applyPatternFormats="0" applyAlignmentFormats="0" applyWidthHeightFormats="0"/>
</file>

<file path=xl/queryTables/queryTable6.xml><?xml version="1.0" encoding="utf-8"?>
<queryTable xmlns="http://schemas.openxmlformats.org/spreadsheetml/2006/main" name="_000____VERGA_PORTA_GERAL_4_4_4" growShrinkType="overwriteClear" connectionId="4" autoFormatId="16" applyNumberFormats="0" applyBorderFormats="0" applyFontFormats="0" applyPatternFormats="0" applyAlignmentFormats="0" applyWidthHeightFormats="0"/>
</file>

<file path=xl/queryTables/queryTable7.xml><?xml version="1.0" encoding="utf-8"?>
<queryTable xmlns="http://schemas.openxmlformats.org/spreadsheetml/2006/main" name="_000____VERGA_PORTA_GERAL_4_4" growShrinkType="overwriteClear" connectionId="3" autoFormatId="16" applyNumberFormats="0" applyBorderFormats="0" applyFontFormats="0" applyPatternFormats="0" applyAlignmentFormats="0" applyWidthHeightFormats="0"/>
</file>

<file path=xl/queryTables/queryTable8.xml><?xml version="1.0" encoding="utf-8"?>
<queryTable xmlns="http://schemas.openxmlformats.org/spreadsheetml/2006/main" name="_000____VERGA_PORTA_GERAL_5_4" growShrinkType="overwriteClear" connectionId="7" autoFormatId="16" applyNumberFormats="0" applyBorderFormats="0" applyFontFormats="0" applyPatternFormats="0" applyAlignmentFormats="0" applyWidthHeightFormats="0"/>
</file>

<file path=xl/queryTables/queryTable9.xml><?xml version="1.0" encoding="utf-8"?>
<queryTable xmlns="http://schemas.openxmlformats.org/spreadsheetml/2006/main" name="000 -  VERGA PORTA GERAL" growShrinkType="overwriteClear" connectionId="1" autoFormatId="16" applyNumberFormats="0" applyBorderFormats="0" applyFontFormats="0" applyPatternFormats="0" applyAlignmentFormats="0" applyWidthHeightFormats="0"/>
</file>

<file path=xl/tables/table1.xml><?xml version="1.0" encoding="utf-8"?>
<table xmlns="http://schemas.openxmlformats.org/spreadsheetml/2006/main" id="1" name="Tabela32" displayName="Tabela32" ref="B13:E19" totalsRowShown="0" headerRowDxfId="33" dataDxfId="31" headerRowBorderDxfId="32" tableBorderDxfId="30" headerRowCellStyle="Vírgula">
  <autoFilter ref="B13:E19"/>
  <tableColumns count="4">
    <tableColumn id="1" name="ITEM" dataDxfId="29"/>
    <tableColumn id="6" name="DESCRIÇÃO" dataDxfId="28">
      <calculatedColumnFormula>VLOOKUP(Tabela32[[#This Row],[ITEM]],ORÇAMENTO_DES!B:L,6,0)</calculatedColumnFormula>
    </tableColumn>
    <tableColumn id="7" name="UNIDADE" dataDxfId="27">
      <calculatedColumnFormula>VLOOKUP(Tabela32[[#This Row],[ITEM]],ORÇAMENTO_DES!B:L,7,0)</calculatedColumnFormula>
    </tableColumn>
    <tableColumn id="8" name="QUANTIDADE" dataDxfId="26">
      <calculatedColumnFormula>VLOOKUP(Tabela32[[#This Row],[ITEM]],ORÇAMENTO_DES!B:L,8,0)/2</calculatedColumnFormula>
    </tableColumn>
  </tableColumns>
  <tableStyleInfo showFirstColumn="0" showLastColumn="0" showRowStripes="1" showColumnStripes="0"/>
</table>
</file>

<file path=xl/tables/table2.xml><?xml version="1.0" encoding="utf-8"?>
<table xmlns="http://schemas.openxmlformats.org/spreadsheetml/2006/main" id="3" name="Tabela3" displayName="Tabela3" ref="B12:L861" totalsRowShown="0" headerRowDxfId="25" dataDxfId="23" headerRowBorderDxfId="24" tableBorderDxfId="22" headerRowCellStyle="Vírgula">
  <autoFilter ref="B12:L861"/>
  <tableColumns count="11">
    <tableColumn id="1" name="ITEM" dataDxfId="21"/>
    <tableColumn id="2" name="SERVIÇO" dataDxfId="20"/>
    <tableColumn id="3" name="REFERENCIAL" dataDxfId="19"/>
    <tableColumn id="4" name="CÓD ENG" dataDxfId="18"/>
    <tableColumn id="5" name="CÓDIGO" dataDxfId="17"/>
    <tableColumn id="6" name="DESCRIÇÃO" dataDxfId="16"/>
    <tableColumn id="7" name="UNIDADE" dataDxfId="15"/>
    <tableColumn id="8" name="QUANTIDADE" dataDxfId="14"/>
    <tableColumn id="14" name="CUSTO UNITÁRIO S/ DES" dataDxfId="13"/>
    <tableColumn id="13" name="CUSTO UNITÁRIO C/BDI S/ DES" dataDxfId="12"/>
    <tableColumn id="11" name="CUSTO TOTAL C/ BDI S/ DES" dataDxfId="11"/>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I18"/>
  <sheetViews>
    <sheetView workbookViewId="0"/>
  </sheetViews>
  <sheetFormatPr defaultColWidth="9.140625" defaultRowHeight="12.75" x14ac:dyDescent="0.2"/>
  <cols>
    <col min="1" max="1" width="50.5703125" style="162" customWidth="1"/>
    <col min="2" max="2" width="48.42578125" style="122" customWidth="1"/>
    <col min="3" max="9" width="9.140625" style="122"/>
    <col min="10" max="16384" width="9.140625" style="16"/>
  </cols>
  <sheetData>
    <row r="1" spans="1:1" ht="91.5" customHeight="1" x14ac:dyDescent="0.2">
      <c r="A1" s="161" t="str">
        <f>[7]referencia!A3</f>
        <v>PREFEITURA MUNICIPAL DE ANASTÁCIO</v>
      </c>
    </row>
    <row r="2" spans="1:1" ht="81.75" customHeight="1" x14ac:dyDescent="0.2">
      <c r="A2" s="161" t="str">
        <f>[7]referencia!A4</f>
        <v>PREFEITURA MUNICIPAL DE BANDEIRANTES</v>
      </c>
    </row>
    <row r="3" spans="1:1" ht="70.5" customHeight="1" x14ac:dyDescent="0.2">
      <c r="A3" s="161" t="str">
        <f>[7]referencia!A5</f>
        <v>PREFEITURA MUNICIPAL DE BODOQUENA</v>
      </c>
    </row>
    <row r="4" spans="1:1" ht="96.75" customHeight="1" x14ac:dyDescent="0.2">
      <c r="A4" s="161" t="str">
        <f>[7]referencia!A6</f>
        <v>PREFEITURA MUNICIPAL DE ELDORADO</v>
      </c>
    </row>
    <row r="5" spans="1:1" ht="77.25" customHeight="1" x14ac:dyDescent="0.2">
      <c r="A5" s="161" t="str">
        <f>[7]referencia!A7</f>
        <v>PREFEITURA MUNICIPAL DE NOVA ALVORADA DO SUL</v>
      </c>
    </row>
    <row r="6" spans="1:1" ht="88.5" customHeight="1" x14ac:dyDescent="0.2">
      <c r="A6" s="161" t="str">
        <f>[7]referencia!A8</f>
        <v>PREFEITURA MUNICIPAL DE PORTO MURTINHO</v>
      </c>
    </row>
    <row r="7" spans="1:1" ht="87.75" customHeight="1" x14ac:dyDescent="0.2">
      <c r="A7" s="162" t="s">
        <v>95</v>
      </c>
    </row>
    <row r="8" spans="1:1" ht="87.75" customHeight="1" x14ac:dyDescent="0.2">
      <c r="A8" s="162" t="str">
        <f>REFERENCIA!A10</f>
        <v>PREFEITURA MUNICIPAL DE ÁGUA CLARA</v>
      </c>
    </row>
    <row r="9" spans="1:1" ht="87" customHeight="1" x14ac:dyDescent="0.2">
      <c r="A9" s="162" t="str">
        <f>REFERENCIA!A11</f>
        <v>PREFEITURA MUNICIPAL DE CAARAPÓ</v>
      </c>
    </row>
    <row r="10" spans="1:1" ht="87" customHeight="1" x14ac:dyDescent="0.2">
      <c r="A10" s="162" t="str">
        <f>REFERENCIA!A12</f>
        <v>PREFEITURA MUNICIPAL DE JARAGUARI</v>
      </c>
    </row>
    <row r="11" spans="1:1" ht="87" customHeight="1" x14ac:dyDescent="0.2">
      <c r="A11" s="162" t="str">
        <f>REFERENCIA!A13</f>
        <v>PREFEITURA MUNICIPAL DE JARDIM</v>
      </c>
    </row>
    <row r="12" spans="1:1" ht="87" customHeight="1" x14ac:dyDescent="0.2">
      <c r="A12" s="162" t="str">
        <f>REFERENCIA!A14</f>
        <v>PREFEITURA MUNICIPAL DE RIBAS DO RIO PARDO</v>
      </c>
    </row>
    <row r="13" spans="1:1" ht="87" customHeight="1" x14ac:dyDescent="0.2">
      <c r="A13" s="162" t="str">
        <f>REFERENCIA!A15</f>
        <v>PREFEITURA MUNICIPAL DE SELVÍRIA</v>
      </c>
    </row>
    <row r="14" spans="1:1" ht="87" customHeight="1" x14ac:dyDescent="0.2">
      <c r="A14" s="162" t="str">
        <f>REFERENCIA!A16</f>
        <v>PREFEITURA MUNICIPAL DE SÃO GABRIEL DO OESTE</v>
      </c>
    </row>
    <row r="15" spans="1:1" ht="87" customHeight="1" x14ac:dyDescent="0.2">
      <c r="A15" s="162" t="str">
        <f>REFERENCIA!A17</f>
        <v>PREFEITURA MUNICIPAL DE MIRANDA</v>
      </c>
    </row>
    <row r="16" spans="1:1" ht="87" customHeight="1" x14ac:dyDescent="0.2">
      <c r="A16" s="162" t="str">
        <f>REFERENCIA!A18</f>
        <v>PREFEITURA MUNICIPAL DE SANTA RITA DO PARDO</v>
      </c>
    </row>
    <row r="17" spans="1:1" ht="87" customHeight="1" x14ac:dyDescent="0.2">
      <c r="A17" s="162" t="str">
        <f>REFERENCIA!A19</f>
        <v>PREFEITURA MUNICIPAL DE SIDROLANDIA</v>
      </c>
    </row>
    <row r="18" spans="1:1" ht="90.75" customHeight="1" x14ac:dyDescent="0.2">
      <c r="A18" s="162" t="str">
        <f>REFERENCIA!A20</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FD159"/>
  <sheetViews>
    <sheetView workbookViewId="0"/>
  </sheetViews>
  <sheetFormatPr defaultColWidth="9.140625" defaultRowHeight="19.5" outlineLevelRow="1" x14ac:dyDescent="0.25"/>
  <cols>
    <col min="1" max="1" width="9.140625" style="332"/>
    <col min="2" max="2" width="28.85546875" style="332" customWidth="1"/>
    <col min="3" max="3" width="24.5703125" style="332" bestFit="1" customWidth="1"/>
    <col min="4" max="4" width="22.5703125" style="332" bestFit="1" customWidth="1"/>
    <col min="5" max="5" width="29" style="332" bestFit="1" customWidth="1"/>
    <col min="6" max="6" width="12" style="332" bestFit="1" customWidth="1"/>
    <col min="7" max="7" width="7.7109375" style="332" bestFit="1" customWidth="1"/>
    <col min="8" max="8" width="30.140625" style="332" bestFit="1" customWidth="1"/>
    <col min="9" max="9" width="11.140625" style="332" customWidth="1"/>
    <col min="10" max="11" width="9.140625" style="332"/>
    <col min="12" max="12" width="44.42578125" style="332" bestFit="1" customWidth="1"/>
    <col min="13" max="13" width="19.28515625" style="332" bestFit="1" customWidth="1"/>
    <col min="14" max="14" width="44.42578125" style="332" bestFit="1" customWidth="1"/>
    <col min="15" max="15" width="53.42578125" style="332" bestFit="1" customWidth="1"/>
    <col min="16" max="16" width="6.85546875" style="332" bestFit="1" customWidth="1"/>
    <col min="17" max="17" width="13.140625" style="332" bestFit="1" customWidth="1"/>
    <col min="18" max="18" width="17.140625" style="332" bestFit="1" customWidth="1"/>
    <col min="19" max="19" width="33.42578125" style="332" bestFit="1" customWidth="1"/>
    <col min="20" max="20" width="11.7109375" style="332" bestFit="1" customWidth="1"/>
    <col min="21" max="21" width="7" style="332" bestFit="1" customWidth="1"/>
    <col min="22" max="22" width="15.28515625" style="332" customWidth="1"/>
    <col min="23" max="23" width="33.42578125" style="332" bestFit="1" customWidth="1"/>
    <col min="24" max="24" width="11.7109375" style="332" bestFit="1" customWidth="1"/>
    <col min="25" max="25" width="10.42578125" style="332" bestFit="1" customWidth="1"/>
    <col min="26" max="26" width="8.42578125" style="332" bestFit="1" customWidth="1"/>
    <col min="27" max="27" width="16.7109375" style="332" bestFit="1" customWidth="1"/>
    <col min="28" max="28" width="27.42578125" style="332" bestFit="1" customWidth="1"/>
    <col min="29" max="29" width="81.140625" style="332" bestFit="1" customWidth="1"/>
    <col min="30" max="30" width="6" style="332" bestFit="1" customWidth="1"/>
    <col min="31" max="31" width="23.28515625" style="332" bestFit="1" customWidth="1"/>
    <col min="32" max="32" width="22.85546875" style="332" bestFit="1" customWidth="1"/>
    <col min="33" max="33" width="81.140625" style="332" bestFit="1" customWidth="1"/>
    <col min="34" max="34" width="6.140625" style="332" bestFit="1" customWidth="1"/>
    <col min="35" max="35" width="9.140625" style="332"/>
    <col min="36" max="36" width="38" style="332" bestFit="1" customWidth="1"/>
    <col min="37" max="37" width="40.85546875" style="332" bestFit="1" customWidth="1"/>
    <col min="38" max="38" width="7.85546875" style="332" bestFit="1" customWidth="1"/>
    <col min="39" max="39" width="53.140625" style="332" bestFit="1" customWidth="1"/>
    <col min="40" max="40" width="14.42578125" style="332" bestFit="1" customWidth="1"/>
    <col min="41" max="41" width="10.28515625" style="332" bestFit="1" customWidth="1"/>
    <col min="42" max="42" width="17.85546875" style="332" bestFit="1" customWidth="1"/>
    <col min="43" max="43" width="24" style="332" bestFit="1" customWidth="1"/>
    <col min="44" max="44" width="15" style="332" bestFit="1" customWidth="1"/>
    <col min="45" max="16384" width="9.140625" style="332"/>
  </cols>
  <sheetData>
    <row r="2" spans="2:7" x14ac:dyDescent="0.25">
      <c r="B2" s="840" t="s">
        <v>215</v>
      </c>
      <c r="C2" s="841"/>
      <c r="D2" s="841"/>
      <c r="E2" s="841"/>
      <c r="F2" s="841"/>
      <c r="G2" s="842"/>
    </row>
    <row r="3" spans="2:7" x14ac:dyDescent="0.25">
      <c r="B3" s="843"/>
      <c r="C3" s="844"/>
      <c r="D3" s="844"/>
      <c r="E3" s="844"/>
      <c r="F3" s="844"/>
      <c r="G3" s="845"/>
    </row>
    <row r="4" spans="2:7" x14ac:dyDescent="0.25">
      <c r="B4" s="843"/>
      <c r="C4" s="844"/>
      <c r="D4" s="844"/>
      <c r="E4" s="844"/>
      <c r="F4" s="844"/>
      <c r="G4" s="845"/>
    </row>
    <row r="5" spans="2:7" x14ac:dyDescent="0.25">
      <c r="B5" s="843"/>
      <c r="C5" s="844"/>
      <c r="D5" s="844"/>
      <c r="E5" s="844"/>
      <c r="F5" s="844"/>
      <c r="G5" s="845"/>
    </row>
    <row r="6" spans="2:7" x14ac:dyDescent="0.25">
      <c r="B6" s="846"/>
      <c r="C6" s="847"/>
      <c r="D6" s="847"/>
      <c r="E6" s="847"/>
      <c r="F6" s="847"/>
      <c r="G6" s="848"/>
    </row>
    <row r="7" spans="2:7" x14ac:dyDescent="0.25">
      <c r="B7" s="333"/>
      <c r="C7" s="333"/>
      <c r="D7" s="333"/>
      <c r="E7" s="333"/>
      <c r="F7" s="333"/>
      <c r="G7" s="333"/>
    </row>
    <row r="8" spans="2:7" s="334" customFormat="1" x14ac:dyDescent="0.25">
      <c r="B8" s="341" t="s">
        <v>1053</v>
      </c>
      <c r="C8" s="341"/>
      <c r="D8" s="341"/>
      <c r="E8" s="341"/>
      <c r="F8" s="341"/>
      <c r="G8" s="341"/>
    </row>
    <row r="9" spans="2:7" s="339" customFormat="1" x14ac:dyDescent="0.25">
      <c r="B9" s="335" t="s">
        <v>1045</v>
      </c>
      <c r="C9" s="336"/>
      <c r="D9" s="336"/>
      <c r="E9"/>
      <c r="F9"/>
      <c r="G9"/>
    </row>
    <row r="10" spans="2:7" s="339" customFormat="1" outlineLevel="1" x14ac:dyDescent="0.25">
      <c r="B10" s="339" t="s">
        <v>1046</v>
      </c>
      <c r="C10" s="339" t="s">
        <v>1047</v>
      </c>
      <c r="D10" s="339" t="s">
        <v>1048</v>
      </c>
      <c r="E10"/>
      <c r="F10"/>
      <c r="G10"/>
    </row>
    <row r="11" spans="2:7" s="339" customFormat="1" outlineLevel="1" x14ac:dyDescent="0.25">
      <c r="E11"/>
      <c r="F11"/>
      <c r="G11"/>
    </row>
    <row r="12" spans="2:7" s="339" customFormat="1" outlineLevel="1" x14ac:dyDescent="0.25">
      <c r="B12" s="339" t="s">
        <v>1049</v>
      </c>
      <c r="C12" s="339">
        <v>11.35</v>
      </c>
      <c r="D12" s="339">
        <v>14.38</v>
      </c>
      <c r="E12"/>
      <c r="F12"/>
      <c r="G12"/>
    </row>
    <row r="13" spans="2:7" s="339" customFormat="1" outlineLevel="1" x14ac:dyDescent="0.25">
      <c r="B13" s="339" t="s">
        <v>1050</v>
      </c>
      <c r="C13" s="339">
        <v>8.68</v>
      </c>
      <c r="D13" s="339">
        <v>31.18</v>
      </c>
      <c r="E13"/>
      <c r="F13"/>
      <c r="G13"/>
    </row>
    <row r="14" spans="2:7" s="339" customFormat="1" outlineLevel="1" x14ac:dyDescent="0.25">
      <c r="B14" s="339" t="s">
        <v>1051</v>
      </c>
      <c r="C14" s="339">
        <v>7.15</v>
      </c>
      <c r="D14" s="339">
        <v>1.39</v>
      </c>
      <c r="E14"/>
      <c r="F14"/>
      <c r="G14"/>
    </row>
    <row r="15" spans="2:7" s="339" customFormat="1" outlineLevel="1" x14ac:dyDescent="0.25">
      <c r="B15" s="339" t="s">
        <v>1052</v>
      </c>
      <c r="C15" s="339">
        <v>306.58999999999997</v>
      </c>
      <c r="D15" s="339">
        <v>850.05</v>
      </c>
      <c r="E15"/>
      <c r="F15"/>
      <c r="G15"/>
    </row>
    <row r="16" spans="2:7" s="339" customFormat="1" outlineLevel="1" x14ac:dyDescent="0.25">
      <c r="B16" s="339" t="s">
        <v>583</v>
      </c>
      <c r="C16" s="339">
        <v>89.46</v>
      </c>
      <c r="D16" s="339">
        <v>133.62</v>
      </c>
      <c r="E16"/>
      <c r="F16"/>
      <c r="G16"/>
    </row>
    <row r="17" spans="2:7" s="339" customFormat="1" outlineLevel="1" x14ac:dyDescent="0.25"/>
    <row r="18" spans="2:7" s="339" customFormat="1" outlineLevel="1" x14ac:dyDescent="0.25"/>
    <row r="19" spans="2:7" s="339" customFormat="1" outlineLevel="1" x14ac:dyDescent="0.25"/>
    <row r="20" spans="2:7" s="339" customFormat="1" x14ac:dyDescent="0.25"/>
    <row r="22" spans="2:7" s="339" customFormat="1" x14ac:dyDescent="0.25">
      <c r="B22" s="335" t="s">
        <v>1032</v>
      </c>
      <c r="C22" s="336"/>
      <c r="D22" s="336"/>
      <c r="E22" s="336"/>
      <c r="F22" s="337"/>
      <c r="G22" s="338"/>
    </row>
    <row r="23" spans="2:7" s="339" customFormat="1" outlineLevel="1" x14ac:dyDescent="0.25">
      <c r="B23" s="339" t="s">
        <v>1033</v>
      </c>
      <c r="C23" s="339" t="s">
        <v>176</v>
      </c>
      <c r="D23" s="339" t="s">
        <v>177</v>
      </c>
      <c r="E23" s="339" t="s">
        <v>178</v>
      </c>
      <c r="F23" s="339" t="s">
        <v>1034</v>
      </c>
      <c r="G23" s="339" t="s">
        <v>49</v>
      </c>
    </row>
    <row r="24" spans="2:7" s="339" customFormat="1" outlineLevel="1" x14ac:dyDescent="0.25">
      <c r="B24" s="339" t="s">
        <v>206</v>
      </c>
      <c r="C24" s="339">
        <v>0.7</v>
      </c>
      <c r="D24" s="339">
        <v>0.7</v>
      </c>
      <c r="E24" s="339">
        <v>0.49</v>
      </c>
      <c r="F24" s="339">
        <v>1</v>
      </c>
      <c r="G24" s="339" t="s">
        <v>1035</v>
      </c>
    </row>
    <row r="25" spans="2:7" s="339" customFormat="1" outlineLevel="1" x14ac:dyDescent="0.25">
      <c r="B25" s="339" t="s">
        <v>207</v>
      </c>
      <c r="C25" s="339">
        <v>0.9</v>
      </c>
      <c r="D25" s="339">
        <v>2.1</v>
      </c>
      <c r="E25" s="339">
        <v>28.35</v>
      </c>
      <c r="F25" s="339">
        <v>15</v>
      </c>
      <c r="G25" s="339" t="s">
        <v>1036</v>
      </c>
    </row>
    <row r="26" spans="2:7" s="339" customFormat="1" outlineLevel="1" x14ac:dyDescent="0.25">
      <c r="B26" s="339" t="s">
        <v>208</v>
      </c>
      <c r="C26" s="339">
        <v>0.9</v>
      </c>
      <c r="D26" s="339">
        <v>2.1</v>
      </c>
      <c r="E26" s="339">
        <v>3.78</v>
      </c>
      <c r="F26" s="339">
        <v>2</v>
      </c>
      <c r="G26" s="339" t="s">
        <v>1037</v>
      </c>
    </row>
    <row r="27" spans="2:7" s="339" customFormat="1" outlineLevel="1" x14ac:dyDescent="0.25">
      <c r="B27" s="339" t="s">
        <v>209</v>
      </c>
      <c r="C27" s="339">
        <v>2</v>
      </c>
      <c r="D27" s="339">
        <v>2.1</v>
      </c>
      <c r="E27" s="339">
        <v>4.2</v>
      </c>
      <c r="F27" s="339">
        <v>1</v>
      </c>
      <c r="G27" s="339" t="s">
        <v>1038</v>
      </c>
    </row>
    <row r="28" spans="2:7" s="339" customFormat="1" outlineLevel="1" x14ac:dyDescent="0.25">
      <c r="B28" s="339" t="s">
        <v>210</v>
      </c>
      <c r="C28" s="339">
        <v>2.5</v>
      </c>
      <c r="D28" s="339">
        <v>2.1</v>
      </c>
      <c r="E28" s="339">
        <v>5.25</v>
      </c>
      <c r="F28" s="339">
        <v>1</v>
      </c>
      <c r="G28" s="339" t="s">
        <v>1039</v>
      </c>
    </row>
    <row r="29" spans="2:7" s="339" customFormat="1" outlineLevel="1" x14ac:dyDescent="0.25"/>
    <row r="30" spans="2:7" s="339" customFormat="1" outlineLevel="1" x14ac:dyDescent="0.25"/>
    <row r="31" spans="2:7" s="339" customFormat="1" outlineLevel="1" x14ac:dyDescent="0.25"/>
    <row r="32" spans="2:7" s="339" customFormat="1" outlineLevel="1" x14ac:dyDescent="0.25"/>
    <row r="33" spans="2:8" s="339" customFormat="1" x14ac:dyDescent="0.25"/>
    <row r="34" spans="2:8" s="339" customFormat="1" x14ac:dyDescent="0.25"/>
    <row r="35" spans="2:8" s="339" customFormat="1" x14ac:dyDescent="0.25">
      <c r="B35" s="335" t="s">
        <v>1040</v>
      </c>
      <c r="C35" s="336"/>
      <c r="D35" s="336"/>
      <c r="E35" s="336"/>
      <c r="F35" s="337"/>
      <c r="G35" s="338"/>
      <c r="H35" s="340"/>
    </row>
    <row r="36" spans="2:8" s="339" customFormat="1" outlineLevel="1" x14ac:dyDescent="0.25">
      <c r="B36" s="339" t="s">
        <v>1033</v>
      </c>
      <c r="C36" s="339" t="s">
        <v>176</v>
      </c>
      <c r="D36" s="339" t="s">
        <v>177</v>
      </c>
      <c r="E36" s="339" t="s">
        <v>580</v>
      </c>
      <c r="F36" s="339" t="s">
        <v>178</v>
      </c>
      <c r="G36" s="339" t="s">
        <v>1034</v>
      </c>
      <c r="H36" s="339" t="s">
        <v>49</v>
      </c>
    </row>
    <row r="37" spans="2:8" s="339" customFormat="1" outlineLevel="1" x14ac:dyDescent="0.25">
      <c r="B37" s="339" t="s">
        <v>213</v>
      </c>
      <c r="C37" s="339">
        <v>1</v>
      </c>
      <c r="D37" s="339">
        <v>0.6</v>
      </c>
      <c r="E37" s="339">
        <v>1.7</v>
      </c>
      <c r="F37" s="339">
        <v>3.6</v>
      </c>
      <c r="G37" s="339">
        <v>6</v>
      </c>
      <c r="H37" s="339" t="s">
        <v>1072</v>
      </c>
    </row>
    <row r="38" spans="2:8" s="339" customFormat="1" outlineLevel="1" x14ac:dyDescent="0.25">
      <c r="B38" s="339" t="s">
        <v>212</v>
      </c>
      <c r="C38" s="339">
        <v>2</v>
      </c>
      <c r="D38" s="339">
        <v>1.1000000000000001</v>
      </c>
      <c r="E38" s="339">
        <v>1.1000000000000001</v>
      </c>
      <c r="F38" s="339">
        <v>61.6</v>
      </c>
      <c r="G38" s="339">
        <v>28</v>
      </c>
      <c r="H38" s="339" t="s">
        <v>1041</v>
      </c>
    </row>
    <row r="39" spans="2:8" s="339" customFormat="1" outlineLevel="1" x14ac:dyDescent="0.25">
      <c r="B39" s="339" t="s">
        <v>1042</v>
      </c>
      <c r="C39" s="339">
        <v>4</v>
      </c>
      <c r="D39" s="339">
        <v>1.5</v>
      </c>
      <c r="E39" s="339">
        <v>0.9</v>
      </c>
      <c r="F39" s="339">
        <v>90</v>
      </c>
      <c r="G39" s="339">
        <v>15</v>
      </c>
      <c r="H39" s="339" t="s">
        <v>1043</v>
      </c>
    </row>
    <row r="40" spans="2:8" s="339" customFormat="1" outlineLevel="1" x14ac:dyDescent="0.25">
      <c r="B40" s="339" t="s">
        <v>1044</v>
      </c>
      <c r="C40" s="339">
        <v>2.41</v>
      </c>
      <c r="D40" s="339">
        <v>1.5</v>
      </c>
      <c r="E40" s="339">
        <v>0.9</v>
      </c>
      <c r="F40" s="339">
        <v>7.23</v>
      </c>
      <c r="G40" s="339">
        <v>2</v>
      </c>
      <c r="H40" s="339" t="s">
        <v>1043</v>
      </c>
    </row>
    <row r="41" spans="2:8" s="339" customFormat="1" outlineLevel="1" x14ac:dyDescent="0.25"/>
    <row r="42" spans="2:8" outlineLevel="1" x14ac:dyDescent="0.25"/>
    <row r="43" spans="2:8" outlineLevel="1" x14ac:dyDescent="0.25"/>
    <row r="46" spans="2:8" s="339" customFormat="1" x14ac:dyDescent="0.25">
      <c r="B46" s="335" t="s">
        <v>1068</v>
      </c>
      <c r="C46" s="336"/>
      <c r="D46" s="336"/>
      <c r="E46"/>
      <c r="F46"/>
      <c r="G46"/>
      <c r="H46"/>
    </row>
    <row r="47" spans="2:8" s="339" customFormat="1" outlineLevel="1" x14ac:dyDescent="0.25">
      <c r="B47" s="339" t="s">
        <v>201</v>
      </c>
      <c r="C47" s="339" t="s">
        <v>178</v>
      </c>
      <c r="D47" s="339" t="s">
        <v>1069</v>
      </c>
      <c r="E47"/>
      <c r="F47"/>
      <c r="G47"/>
      <c r="H47"/>
    </row>
    <row r="48" spans="2:8" s="339" customFormat="1" outlineLevel="1" x14ac:dyDescent="0.25">
      <c r="B48" s="339" t="s">
        <v>329</v>
      </c>
      <c r="C48" s="339">
        <v>2.4</v>
      </c>
      <c r="D48" s="339">
        <v>6.4</v>
      </c>
      <c r="E48"/>
      <c r="F48"/>
      <c r="G48"/>
      <c r="H48"/>
    </row>
    <row r="49" spans="2:8 16384:16384" s="339" customFormat="1" outlineLevel="1" x14ac:dyDescent="0.25">
      <c r="B49" s="339" t="s">
        <v>329</v>
      </c>
      <c r="C49" s="339">
        <v>2.4</v>
      </c>
      <c r="D49" s="339">
        <v>6.4</v>
      </c>
      <c r="E49"/>
      <c r="F49"/>
      <c r="G49"/>
      <c r="H49"/>
    </row>
    <row r="50" spans="2:8 16384:16384" s="339" customFormat="1" outlineLevel="1" x14ac:dyDescent="0.25">
      <c r="B50" s="339" t="s">
        <v>1070</v>
      </c>
      <c r="C50" s="339">
        <v>3.94</v>
      </c>
      <c r="D50" s="339">
        <v>8</v>
      </c>
      <c r="E50"/>
      <c r="F50"/>
      <c r="G50"/>
      <c r="H50"/>
    </row>
    <row r="51" spans="2:8 16384:16384" s="339" customFormat="1" outlineLevel="1" x14ac:dyDescent="0.25">
      <c r="B51" s="339" t="s">
        <v>1070</v>
      </c>
      <c r="C51" s="339">
        <v>3.94</v>
      </c>
      <c r="D51" s="339">
        <v>8</v>
      </c>
      <c r="E51"/>
      <c r="F51"/>
      <c r="G51"/>
      <c r="H51"/>
    </row>
    <row r="52" spans="2:8 16384:16384" s="339" customFormat="1" outlineLevel="1" x14ac:dyDescent="0.25">
      <c r="B52" s="339" t="s">
        <v>1071</v>
      </c>
      <c r="C52" s="339">
        <v>4</v>
      </c>
      <c r="D52" s="339">
        <v>8</v>
      </c>
    </row>
    <row r="53" spans="2:8 16384:16384" outlineLevel="1" x14ac:dyDescent="0.25">
      <c r="B53" s="339" t="s">
        <v>1071</v>
      </c>
      <c r="C53" s="339">
        <v>4</v>
      </c>
      <c r="D53" s="339">
        <v>8</v>
      </c>
    </row>
    <row r="54" spans="2:8 16384:16384" outlineLevel="1" x14ac:dyDescent="0.25"/>
    <row r="57" spans="2:8 16384:16384" s="339" customFormat="1" x14ac:dyDescent="0.25">
      <c r="B57" s="335" t="s">
        <v>1081</v>
      </c>
      <c r="C57" s="336"/>
      <c r="D57" s="336"/>
      <c r="E57" s="336"/>
      <c r="F57" s="337"/>
      <c r="G57" s="338"/>
    </row>
    <row r="58" spans="2:8 16384:16384" s="339" customFormat="1" outlineLevel="1" x14ac:dyDescent="0.25">
      <c r="B58" s="339" t="s">
        <v>1082</v>
      </c>
      <c r="C58" s="339" t="s">
        <v>1083</v>
      </c>
      <c r="D58" s="339" t="s">
        <v>1084</v>
      </c>
      <c r="E58" s="339" t="s">
        <v>201</v>
      </c>
      <c r="F58" s="339" t="s">
        <v>1085</v>
      </c>
      <c r="G58" s="339" t="s">
        <v>178</v>
      </c>
    </row>
    <row r="59" spans="2:8 16384:16384" s="339" customFormat="1" outlineLevel="1" x14ac:dyDescent="0.25">
      <c r="B59" s="339">
        <v>5</v>
      </c>
      <c r="C59" s="339" t="s">
        <v>12</v>
      </c>
      <c r="D59" s="339">
        <v>2</v>
      </c>
      <c r="E59" s="339" t="s">
        <v>1086</v>
      </c>
      <c r="F59" s="339">
        <v>84.56</v>
      </c>
      <c r="G59" s="339">
        <v>62.28</v>
      </c>
      <c r="XFD59" s="339">
        <f t="shared" ref="XFD59:XFD79" si="0">SUM(B59:XFC59)</f>
        <v>153.84</v>
      </c>
    </row>
    <row r="60" spans="2:8 16384:16384" s="339" customFormat="1" outlineLevel="1" x14ac:dyDescent="0.25">
      <c r="B60" s="339">
        <v>5</v>
      </c>
      <c r="C60" s="339">
        <v>1</v>
      </c>
      <c r="D60" s="339">
        <v>2</v>
      </c>
      <c r="E60" s="339" t="s">
        <v>1087</v>
      </c>
      <c r="F60" s="339">
        <v>14.94</v>
      </c>
      <c r="G60" s="339">
        <v>13.73</v>
      </c>
      <c r="XFD60" s="339">
        <f t="shared" si="0"/>
        <v>36.67</v>
      </c>
    </row>
    <row r="61" spans="2:8 16384:16384" s="339" customFormat="1" outlineLevel="1" x14ac:dyDescent="0.25">
      <c r="B61" s="339">
        <v>5</v>
      </c>
      <c r="C61" s="339">
        <v>1</v>
      </c>
      <c r="D61" s="339">
        <v>2</v>
      </c>
      <c r="E61" s="339" t="s">
        <v>1088</v>
      </c>
      <c r="F61" s="339">
        <v>14.94</v>
      </c>
      <c r="G61" s="339">
        <v>13.73</v>
      </c>
      <c r="XFD61" s="339">
        <f t="shared" si="0"/>
        <v>36.67</v>
      </c>
    </row>
    <row r="62" spans="2:8 16384:16384" s="339" customFormat="1" outlineLevel="1" x14ac:dyDescent="0.25">
      <c r="B62" s="339">
        <v>5</v>
      </c>
      <c r="C62" s="339">
        <v>1</v>
      </c>
      <c r="D62" s="339">
        <v>2</v>
      </c>
      <c r="E62" s="339" t="s">
        <v>1089</v>
      </c>
      <c r="F62" s="339">
        <v>14.94</v>
      </c>
      <c r="G62" s="339">
        <v>13.73</v>
      </c>
      <c r="XFD62" s="339">
        <f t="shared" si="0"/>
        <v>36.67</v>
      </c>
    </row>
    <row r="63" spans="2:8 16384:16384" s="339" customFormat="1" outlineLevel="1" x14ac:dyDescent="0.25">
      <c r="B63" s="339">
        <v>5</v>
      </c>
      <c r="C63" s="339">
        <v>1</v>
      </c>
      <c r="D63" s="339">
        <v>2</v>
      </c>
      <c r="E63" s="339" t="s">
        <v>1090</v>
      </c>
      <c r="F63" s="339">
        <v>14.94</v>
      </c>
      <c r="G63" s="339">
        <v>13.73</v>
      </c>
      <c r="XFD63" s="339">
        <f t="shared" si="0"/>
        <v>36.67</v>
      </c>
    </row>
    <row r="64" spans="2:8 16384:16384" s="339" customFormat="1" outlineLevel="1" x14ac:dyDescent="0.25">
      <c r="B64" s="339">
        <v>5</v>
      </c>
      <c r="C64" s="339">
        <v>1</v>
      </c>
      <c r="D64" s="339">
        <v>2</v>
      </c>
      <c r="E64" s="339" t="s">
        <v>1091</v>
      </c>
      <c r="F64" s="339">
        <v>14.94</v>
      </c>
      <c r="G64" s="339">
        <v>13.73</v>
      </c>
      <c r="XFD64" s="339">
        <f t="shared" si="0"/>
        <v>36.67</v>
      </c>
    </row>
    <row r="65" spans="2:7 16384:16384" s="339" customFormat="1" outlineLevel="1" x14ac:dyDescent="0.25">
      <c r="B65" s="339">
        <v>5</v>
      </c>
      <c r="C65" s="339">
        <v>1</v>
      </c>
      <c r="D65" s="339">
        <v>2</v>
      </c>
      <c r="E65" s="339" t="s">
        <v>1092</v>
      </c>
      <c r="F65" s="339">
        <v>14.94</v>
      </c>
      <c r="G65" s="339">
        <v>13.73</v>
      </c>
      <c r="XFD65" s="339">
        <f t="shared" si="0"/>
        <v>36.67</v>
      </c>
    </row>
    <row r="66" spans="2:7 16384:16384" s="339" customFormat="1" outlineLevel="1" x14ac:dyDescent="0.25">
      <c r="B66" s="339">
        <v>5</v>
      </c>
      <c r="C66" s="339">
        <v>1</v>
      </c>
      <c r="D66" s="339">
        <v>2</v>
      </c>
      <c r="E66" s="339" t="s">
        <v>1093</v>
      </c>
      <c r="F66" s="339">
        <v>15.56</v>
      </c>
      <c r="G66" s="339">
        <v>14.75</v>
      </c>
      <c r="XFD66" s="339">
        <f t="shared" si="0"/>
        <v>38.31</v>
      </c>
    </row>
    <row r="67" spans="2:7 16384:16384" s="339" customFormat="1" outlineLevel="1" x14ac:dyDescent="0.25">
      <c r="B67" s="339">
        <v>5</v>
      </c>
      <c r="C67" s="339">
        <v>1</v>
      </c>
      <c r="D67" s="339">
        <v>2</v>
      </c>
      <c r="E67" s="339" t="s">
        <v>1094</v>
      </c>
      <c r="F67" s="339">
        <v>14.94</v>
      </c>
      <c r="G67" s="339">
        <v>13.73</v>
      </c>
      <c r="XFD67" s="339">
        <f t="shared" si="0"/>
        <v>36.67</v>
      </c>
    </row>
    <row r="68" spans="2:7 16384:16384" s="339" customFormat="1" outlineLevel="1" x14ac:dyDescent="0.25">
      <c r="B68" s="339">
        <v>5</v>
      </c>
      <c r="C68" s="339">
        <v>1</v>
      </c>
      <c r="D68" s="339">
        <v>2</v>
      </c>
      <c r="E68" s="339" t="s">
        <v>1095</v>
      </c>
      <c r="F68" s="339">
        <v>14.94</v>
      </c>
      <c r="G68" s="339">
        <v>13.73</v>
      </c>
      <c r="XFD68" s="339">
        <f t="shared" si="0"/>
        <v>36.67</v>
      </c>
    </row>
    <row r="69" spans="2:7 16384:16384" s="339" customFormat="1" outlineLevel="1" x14ac:dyDescent="0.25">
      <c r="B69" s="339">
        <v>5</v>
      </c>
      <c r="C69" s="339">
        <v>1</v>
      </c>
      <c r="D69" s="339">
        <v>2</v>
      </c>
      <c r="E69" s="339" t="s">
        <v>1096</v>
      </c>
      <c r="F69" s="339">
        <v>14.94</v>
      </c>
      <c r="G69" s="339">
        <v>13.73</v>
      </c>
      <c r="XFD69" s="339">
        <f t="shared" si="0"/>
        <v>36.67</v>
      </c>
    </row>
    <row r="70" spans="2:7 16384:16384" s="339" customFormat="1" outlineLevel="1" x14ac:dyDescent="0.25">
      <c r="B70" s="339">
        <v>5</v>
      </c>
      <c r="C70" s="339">
        <v>1</v>
      </c>
      <c r="D70" s="339">
        <v>2</v>
      </c>
      <c r="E70" s="339" t="s">
        <v>1097</v>
      </c>
      <c r="F70" s="339">
        <v>14.94</v>
      </c>
      <c r="G70" s="339">
        <v>13.73</v>
      </c>
      <c r="XFD70" s="339">
        <f t="shared" si="0"/>
        <v>36.67</v>
      </c>
    </row>
    <row r="71" spans="2:7 16384:16384" s="339" customFormat="1" outlineLevel="1" x14ac:dyDescent="0.25">
      <c r="B71" s="339">
        <v>5</v>
      </c>
      <c r="C71" s="339">
        <v>1</v>
      </c>
      <c r="D71" s="339">
        <v>2</v>
      </c>
      <c r="E71" s="339" t="s">
        <v>1098</v>
      </c>
      <c r="F71" s="339">
        <v>14.94</v>
      </c>
      <c r="G71" s="339">
        <v>13.73</v>
      </c>
      <c r="XFD71" s="339">
        <f t="shared" si="0"/>
        <v>36.67</v>
      </c>
    </row>
    <row r="72" spans="2:7 16384:16384" s="339" customFormat="1" outlineLevel="1" x14ac:dyDescent="0.25">
      <c r="B72" s="339">
        <v>5</v>
      </c>
      <c r="C72" s="339">
        <v>2</v>
      </c>
      <c r="D72" s="339">
        <v>2</v>
      </c>
      <c r="E72" s="339" t="s">
        <v>329</v>
      </c>
      <c r="F72" s="339">
        <v>12.8</v>
      </c>
      <c r="G72" s="339">
        <v>4.8</v>
      </c>
      <c r="XFD72" s="339">
        <f t="shared" si="0"/>
        <v>26.6</v>
      </c>
    </row>
    <row r="73" spans="2:7 16384:16384" s="339" customFormat="1" outlineLevel="1" x14ac:dyDescent="0.25">
      <c r="B73" s="339">
        <v>5</v>
      </c>
      <c r="C73" s="339" t="s">
        <v>12</v>
      </c>
      <c r="D73" s="339">
        <v>2</v>
      </c>
      <c r="E73" s="339" t="s">
        <v>330</v>
      </c>
      <c r="F73" s="339">
        <v>93.66</v>
      </c>
      <c r="G73" s="339">
        <v>77.34</v>
      </c>
      <c r="XFD73" s="339">
        <f t="shared" si="0"/>
        <v>178</v>
      </c>
    </row>
    <row r="74" spans="2:7 16384:16384" s="339" customFormat="1" outlineLevel="1" x14ac:dyDescent="0.25">
      <c r="B74" s="339">
        <v>5</v>
      </c>
      <c r="C74" s="339">
        <v>1</v>
      </c>
      <c r="D74" s="339">
        <v>2</v>
      </c>
      <c r="E74" s="339" t="s">
        <v>1099</v>
      </c>
      <c r="F74" s="339">
        <v>14.94</v>
      </c>
      <c r="G74" s="339">
        <v>13.73</v>
      </c>
      <c r="XFD74" s="339">
        <f t="shared" si="0"/>
        <v>36.67</v>
      </c>
    </row>
    <row r="75" spans="2:7 16384:16384" s="339" customFormat="1" outlineLevel="1" x14ac:dyDescent="0.25">
      <c r="B75" s="339">
        <v>5</v>
      </c>
      <c r="C75" s="339">
        <v>2</v>
      </c>
      <c r="D75" s="339">
        <v>2</v>
      </c>
      <c r="E75" s="339" t="s">
        <v>1070</v>
      </c>
      <c r="F75" s="339">
        <v>16</v>
      </c>
      <c r="G75" s="339">
        <v>7.88</v>
      </c>
      <c r="XFD75" s="339">
        <f t="shared" si="0"/>
        <v>32.880000000000003</v>
      </c>
    </row>
    <row r="76" spans="2:7 16384:16384" s="339" customFormat="1" outlineLevel="1" x14ac:dyDescent="0.25">
      <c r="B76" s="339">
        <v>5</v>
      </c>
      <c r="C76" s="339">
        <v>2</v>
      </c>
      <c r="D76" s="339">
        <v>2</v>
      </c>
      <c r="E76" s="339" t="s">
        <v>1071</v>
      </c>
      <c r="F76" s="339">
        <v>16</v>
      </c>
      <c r="G76" s="339">
        <v>8</v>
      </c>
      <c r="XFD76" s="339">
        <f t="shared" si="0"/>
        <v>33</v>
      </c>
    </row>
    <row r="77" spans="2:7 16384:16384" s="339" customFormat="1" outlineLevel="1" x14ac:dyDescent="0.25"/>
    <row r="78" spans="2:7 16384:16384" outlineLevel="1" x14ac:dyDescent="0.25"/>
    <row r="79" spans="2:7 16384:16384" outlineLevel="1" x14ac:dyDescent="0.25">
      <c r="XFD79" s="332">
        <f t="shared" si="0"/>
        <v>0</v>
      </c>
    </row>
    <row r="86" spans="2:7" s="359" customFormat="1" x14ac:dyDescent="0.25">
      <c r="B86" s="358" t="s">
        <v>1546</v>
      </c>
      <c r="C86" s="358"/>
      <c r="D86" s="358"/>
      <c r="E86" s="358"/>
      <c r="F86" s="358"/>
      <c r="G86" s="358"/>
    </row>
    <row r="87" spans="2:7" s="363" customFormat="1" x14ac:dyDescent="0.25">
      <c r="B87" s="360" t="s">
        <v>1547</v>
      </c>
      <c r="C87" s="361"/>
      <c r="D87" s="361"/>
      <c r="E87" s="362"/>
      <c r="F87" s="362"/>
      <c r="G87" s="362"/>
    </row>
    <row r="88" spans="2:7" s="363" customFormat="1" outlineLevel="1" x14ac:dyDescent="0.25">
      <c r="B88" s="363" t="s">
        <v>1046</v>
      </c>
      <c r="C88" s="363" t="s">
        <v>1048</v>
      </c>
      <c r="D88" s="363" t="s">
        <v>1047</v>
      </c>
      <c r="E88" s="362"/>
      <c r="F88" s="362"/>
      <c r="G88" s="362"/>
    </row>
    <row r="89" spans="2:7" s="363" customFormat="1" outlineLevel="1" x14ac:dyDescent="0.25">
      <c r="B89" s="363" t="s">
        <v>1548</v>
      </c>
      <c r="C89" s="363">
        <v>15.25</v>
      </c>
      <c r="D89" s="363">
        <v>11.79</v>
      </c>
      <c r="E89" s="362"/>
      <c r="F89" s="362"/>
      <c r="G89" s="362"/>
    </row>
    <row r="90" spans="2:7" s="363" customFormat="1" outlineLevel="1" x14ac:dyDescent="0.25">
      <c r="B90" s="363" t="s">
        <v>1549</v>
      </c>
      <c r="C90" s="363">
        <v>146.1</v>
      </c>
      <c r="D90" s="363">
        <v>46.46</v>
      </c>
      <c r="E90" s="362"/>
      <c r="F90" s="362"/>
      <c r="G90" s="362"/>
    </row>
    <row r="91" spans="2:7" s="363" customFormat="1" outlineLevel="1" x14ac:dyDescent="0.25">
      <c r="B91" s="363" t="s">
        <v>1550</v>
      </c>
      <c r="C91" s="363">
        <v>24.33</v>
      </c>
      <c r="D91" s="363">
        <v>6.75</v>
      </c>
      <c r="E91" s="362"/>
      <c r="F91" s="362"/>
      <c r="G91" s="362"/>
    </row>
    <row r="92" spans="2:7" s="363" customFormat="1" outlineLevel="1" x14ac:dyDescent="0.25">
      <c r="B92" s="363" t="s">
        <v>1551</v>
      </c>
      <c r="C92" s="363">
        <v>16.07</v>
      </c>
      <c r="D92" s="363">
        <v>3.15</v>
      </c>
      <c r="E92" s="362"/>
      <c r="F92" s="362"/>
      <c r="G92" s="362"/>
    </row>
    <row r="93" spans="2:7" s="363" customFormat="1" outlineLevel="1" x14ac:dyDescent="0.25">
      <c r="B93" s="363" t="s">
        <v>1552</v>
      </c>
      <c r="C93" s="363">
        <v>572.32000000000005</v>
      </c>
      <c r="D93" s="363">
        <v>198.93</v>
      </c>
      <c r="E93" s="362"/>
      <c r="F93" s="362"/>
      <c r="G93" s="362"/>
    </row>
    <row r="94" spans="2:7" s="363" customFormat="1" outlineLevel="1" x14ac:dyDescent="0.25">
      <c r="B94" s="363" t="s">
        <v>1553</v>
      </c>
      <c r="C94" s="363">
        <v>18.43</v>
      </c>
      <c r="D94" s="363">
        <v>28.5</v>
      </c>
      <c r="E94" s="362"/>
      <c r="F94" s="362"/>
      <c r="G94" s="362"/>
    </row>
    <row r="95" spans="2:7" s="363" customFormat="1" outlineLevel="1" x14ac:dyDescent="0.25">
      <c r="B95" s="363" t="s">
        <v>583</v>
      </c>
      <c r="C95" s="363">
        <v>118.83</v>
      </c>
      <c r="D95" s="363">
        <v>79.599999999999994</v>
      </c>
    </row>
    <row r="96" spans="2:7" s="363" customFormat="1" outlineLevel="1" x14ac:dyDescent="0.25">
      <c r="B96" s="363" t="s">
        <v>1554</v>
      </c>
      <c r="C96" s="363">
        <v>911.33</v>
      </c>
      <c r="D96" s="363">
        <v>375.16</v>
      </c>
    </row>
    <row r="97" spans="2:7" s="363" customFormat="1" outlineLevel="1" x14ac:dyDescent="0.25"/>
    <row r="98" spans="2:7" s="363" customFormat="1" x14ac:dyDescent="0.25"/>
    <row r="99" spans="2:7" s="363" customFormat="1" x14ac:dyDescent="0.25"/>
    <row r="100" spans="2:7" s="363" customFormat="1" x14ac:dyDescent="0.25">
      <c r="B100" s="360" t="s">
        <v>1032</v>
      </c>
      <c r="C100" s="361"/>
      <c r="D100" s="361"/>
      <c r="E100" s="361"/>
      <c r="F100" s="364"/>
      <c r="G100" s="365"/>
    </row>
    <row r="101" spans="2:7" s="363" customFormat="1" outlineLevel="1" x14ac:dyDescent="0.25">
      <c r="B101" s="363" t="s">
        <v>1033</v>
      </c>
      <c r="C101" s="363" t="s">
        <v>176</v>
      </c>
      <c r="D101" s="363" t="s">
        <v>177</v>
      </c>
      <c r="E101" s="363" t="s">
        <v>178</v>
      </c>
      <c r="F101" s="363" t="s">
        <v>1034</v>
      </c>
      <c r="G101" s="363" t="s">
        <v>1046</v>
      </c>
    </row>
    <row r="102" spans="2:7" s="363" customFormat="1" outlineLevel="1" x14ac:dyDescent="0.25">
      <c r="B102" s="363" t="s">
        <v>206</v>
      </c>
      <c r="C102" s="363">
        <v>0.7</v>
      </c>
      <c r="D102" s="363">
        <v>0.7</v>
      </c>
      <c r="E102" s="363">
        <v>0.49</v>
      </c>
      <c r="F102" s="363">
        <v>1</v>
      </c>
      <c r="G102" s="363" t="s">
        <v>1555</v>
      </c>
    </row>
    <row r="103" spans="2:7" s="363" customFormat="1" outlineLevel="1" x14ac:dyDescent="0.25">
      <c r="B103" s="363" t="s">
        <v>207</v>
      </c>
      <c r="C103" s="363">
        <v>0.9</v>
      </c>
      <c r="D103" s="363">
        <v>2.1</v>
      </c>
      <c r="E103" s="363">
        <v>13.23</v>
      </c>
      <c r="F103" s="363">
        <v>7</v>
      </c>
      <c r="G103" s="363" t="s">
        <v>1036</v>
      </c>
    </row>
    <row r="104" spans="2:7" s="363" customFormat="1" outlineLevel="1" x14ac:dyDescent="0.25">
      <c r="B104" s="363" t="s">
        <v>208</v>
      </c>
      <c r="C104" s="363">
        <v>0.9</v>
      </c>
      <c r="D104" s="363">
        <v>2.1</v>
      </c>
      <c r="E104" s="363">
        <v>3.78</v>
      </c>
      <c r="F104" s="363">
        <v>2</v>
      </c>
      <c r="G104" s="363" t="s">
        <v>1037</v>
      </c>
    </row>
    <row r="105" spans="2:7" s="363" customFormat="1" outlineLevel="1" x14ac:dyDescent="0.25">
      <c r="B105" s="363" t="s">
        <v>209</v>
      </c>
      <c r="C105" s="363">
        <v>2</v>
      </c>
      <c r="D105" s="363">
        <v>2.1</v>
      </c>
      <c r="E105" s="363">
        <v>4.2</v>
      </c>
      <c r="F105" s="363">
        <v>1</v>
      </c>
      <c r="G105" s="363" t="s">
        <v>1038</v>
      </c>
    </row>
    <row r="106" spans="2:7" s="363" customFormat="1" outlineLevel="1" x14ac:dyDescent="0.25"/>
    <row r="107" spans="2:7" s="363" customFormat="1" outlineLevel="1" x14ac:dyDescent="0.25"/>
    <row r="108" spans="2:7" s="363" customFormat="1" outlineLevel="1" x14ac:dyDescent="0.25"/>
    <row r="109" spans="2:7" s="363" customFormat="1" outlineLevel="1" x14ac:dyDescent="0.25"/>
    <row r="110" spans="2:7" s="363" customFormat="1" outlineLevel="1" x14ac:dyDescent="0.25"/>
    <row r="111" spans="2:7" s="363" customFormat="1" x14ac:dyDescent="0.25"/>
    <row r="112" spans="2:7" s="363" customFormat="1" x14ac:dyDescent="0.25"/>
    <row r="113" spans="2:8" s="363" customFormat="1" x14ac:dyDescent="0.25">
      <c r="B113" s="360" t="s">
        <v>1040</v>
      </c>
      <c r="C113" s="361"/>
      <c r="D113" s="361"/>
      <c r="E113" s="361"/>
      <c r="F113" s="364"/>
      <c r="G113" s="365"/>
      <c r="H113" s="366"/>
    </row>
    <row r="114" spans="2:8" s="363" customFormat="1" outlineLevel="1" x14ac:dyDescent="0.25">
      <c r="B114" s="363" t="s">
        <v>1033</v>
      </c>
      <c r="C114" s="363" t="s">
        <v>176</v>
      </c>
      <c r="D114" s="363" t="s">
        <v>177</v>
      </c>
      <c r="E114" s="363" t="s">
        <v>580</v>
      </c>
      <c r="F114" s="363" t="s">
        <v>178</v>
      </c>
      <c r="G114" s="363" t="s">
        <v>1034</v>
      </c>
      <c r="H114" s="363" t="s">
        <v>49</v>
      </c>
    </row>
    <row r="115" spans="2:8" s="363" customFormat="1" outlineLevel="1" x14ac:dyDescent="0.25">
      <c r="B115" s="363" t="s">
        <v>213</v>
      </c>
      <c r="C115" s="363">
        <v>1</v>
      </c>
      <c r="D115" s="363">
        <v>0.6</v>
      </c>
      <c r="E115" s="363">
        <v>1.7</v>
      </c>
      <c r="F115" s="363">
        <v>1.2</v>
      </c>
      <c r="G115" s="363">
        <v>2</v>
      </c>
      <c r="H115" s="363" t="s">
        <v>1556</v>
      </c>
    </row>
    <row r="116" spans="2:8" s="363" customFormat="1" outlineLevel="1" x14ac:dyDescent="0.25">
      <c r="B116" s="363" t="s">
        <v>212</v>
      </c>
      <c r="C116" s="363">
        <v>1.5</v>
      </c>
      <c r="D116" s="363">
        <v>1.1000000000000001</v>
      </c>
      <c r="E116" s="363">
        <v>1.1000000000000001</v>
      </c>
      <c r="F116" s="363">
        <v>1.65</v>
      </c>
      <c r="G116" s="363">
        <v>1</v>
      </c>
      <c r="H116" s="363" t="s">
        <v>1041</v>
      </c>
    </row>
    <row r="117" spans="2:8" s="363" customFormat="1" outlineLevel="1" x14ac:dyDescent="0.25">
      <c r="B117" s="363" t="s">
        <v>296</v>
      </c>
      <c r="C117" s="363">
        <v>2</v>
      </c>
      <c r="D117" s="363">
        <v>1.1000000000000001</v>
      </c>
      <c r="E117" s="363">
        <v>1.1000000000000001</v>
      </c>
      <c r="F117" s="363">
        <v>17.600000000000001</v>
      </c>
      <c r="G117" s="363">
        <v>8</v>
      </c>
      <c r="H117" s="363" t="s">
        <v>1041</v>
      </c>
    </row>
    <row r="118" spans="2:8" s="363" customFormat="1" outlineLevel="1" x14ac:dyDescent="0.25">
      <c r="B118" s="363" t="s">
        <v>1044</v>
      </c>
      <c r="C118" s="363">
        <v>4.38</v>
      </c>
      <c r="D118" s="363">
        <v>1.5</v>
      </c>
      <c r="E118" s="363">
        <v>0.9</v>
      </c>
      <c r="F118" s="363">
        <v>6.57</v>
      </c>
      <c r="G118" s="363">
        <v>1</v>
      </c>
      <c r="H118" s="363" t="s">
        <v>1043</v>
      </c>
    </row>
    <row r="119" spans="2:8" s="363" customFormat="1" outlineLevel="1" x14ac:dyDescent="0.25">
      <c r="B119" s="363" t="s">
        <v>1042</v>
      </c>
      <c r="C119" s="363">
        <v>4.45</v>
      </c>
      <c r="D119" s="363">
        <v>1.5</v>
      </c>
      <c r="E119" s="363">
        <v>0.9</v>
      </c>
      <c r="F119" s="363">
        <v>6.68</v>
      </c>
      <c r="G119" s="363">
        <v>1</v>
      </c>
      <c r="H119" s="363" t="s">
        <v>1043</v>
      </c>
    </row>
    <row r="120" spans="2:8" s="363" customFormat="1" outlineLevel="1" x14ac:dyDescent="0.25">
      <c r="B120" s="363" t="s">
        <v>1557</v>
      </c>
      <c r="C120" s="363">
        <v>4.55</v>
      </c>
      <c r="D120" s="363">
        <v>1.5</v>
      </c>
      <c r="E120" s="363">
        <v>0.9</v>
      </c>
      <c r="F120" s="363">
        <v>20.48</v>
      </c>
      <c r="G120" s="363">
        <v>3</v>
      </c>
      <c r="H120" s="363" t="s">
        <v>1043</v>
      </c>
    </row>
    <row r="121" spans="2:8" s="363" customFormat="1" outlineLevel="1" x14ac:dyDescent="0.25">
      <c r="B121" s="363" t="s">
        <v>1558</v>
      </c>
      <c r="C121" s="363">
        <v>7.08</v>
      </c>
      <c r="D121" s="363">
        <v>1.5</v>
      </c>
      <c r="E121" s="363">
        <v>0.9</v>
      </c>
      <c r="F121" s="363">
        <v>10.62</v>
      </c>
      <c r="G121" s="363">
        <v>1</v>
      </c>
      <c r="H121" s="363" t="s">
        <v>1043</v>
      </c>
    </row>
    <row r="122" spans="2:8" s="363" customFormat="1" x14ac:dyDescent="0.25"/>
    <row r="123" spans="2:8" s="363" customFormat="1" x14ac:dyDescent="0.25"/>
    <row r="124" spans="2:8" s="363" customFormat="1" x14ac:dyDescent="0.25"/>
    <row r="125" spans="2:8" s="363" customFormat="1" x14ac:dyDescent="0.25"/>
    <row r="126" spans="2:8" s="363" customFormat="1" x14ac:dyDescent="0.25">
      <c r="B126" s="360" t="s">
        <v>1559</v>
      </c>
      <c r="C126" s="361"/>
      <c r="D126" s="361"/>
      <c r="E126" s="362"/>
      <c r="F126" s="362"/>
      <c r="G126" s="362"/>
      <c r="H126" s="362"/>
    </row>
    <row r="127" spans="2:8" s="363" customFormat="1" outlineLevel="1" x14ac:dyDescent="0.25">
      <c r="B127" s="363" t="s">
        <v>201</v>
      </c>
      <c r="C127" s="363" t="s">
        <v>1085</v>
      </c>
      <c r="D127" s="363" t="s">
        <v>178</v>
      </c>
      <c r="E127" s="362"/>
      <c r="F127" s="362"/>
      <c r="G127" s="362"/>
      <c r="H127" s="362"/>
    </row>
    <row r="128" spans="2:8" s="363" customFormat="1" outlineLevel="1" x14ac:dyDescent="0.25">
      <c r="B128" s="363" t="s">
        <v>329</v>
      </c>
      <c r="C128" s="363">
        <v>8.15</v>
      </c>
      <c r="D128" s="363">
        <v>3.79</v>
      </c>
      <c r="E128" s="362"/>
      <c r="F128" s="362"/>
      <c r="G128" s="362"/>
      <c r="H128" s="362"/>
    </row>
    <row r="129" spans="2:8 16384:16384" s="363" customFormat="1" outlineLevel="1" x14ac:dyDescent="0.25">
      <c r="B129" s="363" t="s">
        <v>563</v>
      </c>
      <c r="C129" s="363">
        <v>8.1999999999999993</v>
      </c>
      <c r="D129" s="363">
        <v>4.2</v>
      </c>
      <c r="E129" s="362"/>
      <c r="F129" s="362"/>
      <c r="G129" s="362"/>
      <c r="H129" s="362"/>
    </row>
    <row r="130" spans="2:8 16384:16384" s="363" customFormat="1" outlineLevel="1" x14ac:dyDescent="0.25">
      <c r="B130" s="363" t="s">
        <v>1071</v>
      </c>
      <c r="C130" s="363">
        <v>8.1999999999999993</v>
      </c>
      <c r="D130" s="363">
        <v>4.2</v>
      </c>
      <c r="E130" s="362"/>
      <c r="F130" s="362"/>
      <c r="G130" s="362"/>
      <c r="H130" s="362"/>
    </row>
    <row r="131" spans="2:8 16384:16384" s="363" customFormat="1" outlineLevel="1" x14ac:dyDescent="0.25">
      <c r="E131" s="362"/>
      <c r="F131" s="362"/>
      <c r="G131" s="362"/>
      <c r="H131" s="362"/>
    </row>
    <row r="132" spans="2:8 16384:16384" s="363" customFormat="1" outlineLevel="1" x14ac:dyDescent="0.25"/>
    <row r="133" spans="2:8 16384:16384" s="363" customFormat="1" outlineLevel="1" x14ac:dyDescent="0.25"/>
    <row r="134" spans="2:8 16384:16384" s="363" customFormat="1" outlineLevel="1" x14ac:dyDescent="0.25"/>
    <row r="135" spans="2:8 16384:16384" s="363" customFormat="1" x14ac:dyDescent="0.25"/>
    <row r="136" spans="2:8 16384:16384" s="363" customFormat="1" x14ac:dyDescent="0.25"/>
    <row r="137" spans="2:8 16384:16384" s="363" customFormat="1" x14ac:dyDescent="0.25">
      <c r="B137" s="360" t="s">
        <v>1081</v>
      </c>
      <c r="C137" s="361"/>
      <c r="D137" s="361"/>
      <c r="E137" s="361"/>
      <c r="F137" s="364"/>
      <c r="G137" s="365"/>
    </row>
    <row r="138" spans="2:8 16384:16384" s="363" customFormat="1" outlineLevel="1" x14ac:dyDescent="0.25">
      <c r="B138" s="363" t="s">
        <v>1082</v>
      </c>
      <c r="C138" s="363" t="s">
        <v>1083</v>
      </c>
      <c r="D138" s="363" t="s">
        <v>1084</v>
      </c>
      <c r="E138" s="363" t="s">
        <v>201</v>
      </c>
      <c r="F138" s="363" t="s">
        <v>1085</v>
      </c>
      <c r="G138" s="363" t="s">
        <v>178</v>
      </c>
    </row>
    <row r="139" spans="2:8 16384:16384" s="363" customFormat="1" outlineLevel="1" x14ac:dyDescent="0.25">
      <c r="B139" s="363">
        <v>5</v>
      </c>
      <c r="C139" s="363" t="s">
        <v>12</v>
      </c>
      <c r="D139" s="363">
        <v>2</v>
      </c>
      <c r="E139" s="363" t="s">
        <v>1086</v>
      </c>
      <c r="F139" s="363">
        <v>84.56</v>
      </c>
      <c r="G139" s="363">
        <v>62.28</v>
      </c>
      <c r="XFD139" s="363">
        <f t="shared" ref="XFD139:XFD156" si="1">SUM(B139:XFC139)</f>
        <v>153.84</v>
      </c>
    </row>
    <row r="140" spans="2:8 16384:16384" s="363" customFormat="1" outlineLevel="1" x14ac:dyDescent="0.25">
      <c r="B140" s="363">
        <v>5</v>
      </c>
      <c r="C140" s="363">
        <v>1</v>
      </c>
      <c r="D140" s="363">
        <v>2</v>
      </c>
      <c r="E140" s="363" t="s">
        <v>1087</v>
      </c>
      <c r="F140" s="363">
        <v>14.94</v>
      </c>
      <c r="G140" s="363">
        <v>13.73</v>
      </c>
      <c r="XFD140" s="363">
        <f t="shared" si="1"/>
        <v>36.67</v>
      </c>
    </row>
    <row r="141" spans="2:8 16384:16384" s="363" customFormat="1" outlineLevel="1" x14ac:dyDescent="0.25">
      <c r="B141" s="363">
        <v>5</v>
      </c>
      <c r="C141" s="363">
        <v>1</v>
      </c>
      <c r="D141" s="363">
        <v>2</v>
      </c>
      <c r="E141" s="363" t="s">
        <v>1088</v>
      </c>
      <c r="F141" s="363">
        <v>14.94</v>
      </c>
      <c r="G141" s="363">
        <v>13.73</v>
      </c>
      <c r="XFD141" s="363">
        <f t="shared" si="1"/>
        <v>36.67</v>
      </c>
    </row>
    <row r="142" spans="2:8 16384:16384" s="363" customFormat="1" outlineLevel="1" x14ac:dyDescent="0.25">
      <c r="B142" s="363">
        <v>5</v>
      </c>
      <c r="C142" s="363">
        <v>1</v>
      </c>
      <c r="D142" s="363">
        <v>2</v>
      </c>
      <c r="E142" s="363" t="s">
        <v>1089</v>
      </c>
      <c r="F142" s="363">
        <v>14.94</v>
      </c>
      <c r="G142" s="363">
        <v>13.73</v>
      </c>
      <c r="XFD142" s="363">
        <f t="shared" si="1"/>
        <v>36.67</v>
      </c>
    </row>
    <row r="143" spans="2:8 16384:16384" s="363" customFormat="1" outlineLevel="1" x14ac:dyDescent="0.25">
      <c r="B143" s="363">
        <v>5</v>
      </c>
      <c r="C143" s="363">
        <v>1</v>
      </c>
      <c r="D143" s="363">
        <v>2</v>
      </c>
      <c r="E143" s="363" t="s">
        <v>1090</v>
      </c>
      <c r="F143" s="363">
        <v>14.94</v>
      </c>
      <c r="G143" s="363">
        <v>13.73</v>
      </c>
      <c r="XFD143" s="363">
        <f t="shared" si="1"/>
        <v>36.67</v>
      </c>
    </row>
    <row r="144" spans="2:8 16384:16384" s="363" customFormat="1" outlineLevel="1" x14ac:dyDescent="0.25">
      <c r="B144" s="363">
        <v>5</v>
      </c>
      <c r="C144" s="363">
        <v>1</v>
      </c>
      <c r="D144" s="363">
        <v>2</v>
      </c>
      <c r="E144" s="363" t="s">
        <v>1091</v>
      </c>
      <c r="F144" s="363">
        <v>14.94</v>
      </c>
      <c r="G144" s="363">
        <v>13.73</v>
      </c>
      <c r="XFD144" s="363">
        <f t="shared" si="1"/>
        <v>36.67</v>
      </c>
    </row>
    <row r="145" spans="2:7 16384:16384" s="363" customFormat="1" outlineLevel="1" x14ac:dyDescent="0.25">
      <c r="B145" s="363">
        <v>5</v>
      </c>
      <c r="C145" s="363">
        <v>1</v>
      </c>
      <c r="D145" s="363">
        <v>2</v>
      </c>
      <c r="E145" s="363" t="s">
        <v>1092</v>
      </c>
      <c r="F145" s="363">
        <v>14.94</v>
      </c>
      <c r="G145" s="363">
        <v>13.73</v>
      </c>
      <c r="XFD145" s="363">
        <f t="shared" si="1"/>
        <v>36.67</v>
      </c>
    </row>
    <row r="146" spans="2:7 16384:16384" s="363" customFormat="1" outlineLevel="1" x14ac:dyDescent="0.25">
      <c r="B146" s="363">
        <v>5</v>
      </c>
      <c r="C146" s="363">
        <v>1</v>
      </c>
      <c r="D146" s="363">
        <v>2</v>
      </c>
      <c r="E146" s="363" t="s">
        <v>1093</v>
      </c>
      <c r="F146" s="363">
        <v>15.56</v>
      </c>
      <c r="G146" s="363">
        <v>14.75</v>
      </c>
      <c r="XFD146" s="363">
        <f t="shared" si="1"/>
        <v>38.31</v>
      </c>
    </row>
    <row r="147" spans="2:7 16384:16384" s="363" customFormat="1" outlineLevel="1" x14ac:dyDescent="0.25">
      <c r="B147" s="363">
        <v>5</v>
      </c>
      <c r="C147" s="363">
        <v>1</v>
      </c>
      <c r="D147" s="363">
        <v>2</v>
      </c>
      <c r="E147" s="363" t="s">
        <v>1094</v>
      </c>
      <c r="F147" s="363">
        <v>14.94</v>
      </c>
      <c r="G147" s="363">
        <v>13.73</v>
      </c>
      <c r="XFD147" s="363">
        <f t="shared" si="1"/>
        <v>36.67</v>
      </c>
    </row>
    <row r="148" spans="2:7 16384:16384" s="363" customFormat="1" outlineLevel="1" x14ac:dyDescent="0.25">
      <c r="B148" s="363">
        <v>5</v>
      </c>
      <c r="C148" s="363">
        <v>1</v>
      </c>
      <c r="D148" s="363">
        <v>2</v>
      </c>
      <c r="E148" s="363" t="s">
        <v>1095</v>
      </c>
      <c r="F148" s="363">
        <v>14.94</v>
      </c>
      <c r="G148" s="363">
        <v>13.73</v>
      </c>
      <c r="XFD148" s="363">
        <f t="shared" si="1"/>
        <v>36.67</v>
      </c>
    </row>
    <row r="149" spans="2:7 16384:16384" s="363" customFormat="1" outlineLevel="1" x14ac:dyDescent="0.25">
      <c r="B149" s="363">
        <v>5</v>
      </c>
      <c r="C149" s="363">
        <v>1</v>
      </c>
      <c r="D149" s="363">
        <v>2</v>
      </c>
      <c r="E149" s="363" t="s">
        <v>1096</v>
      </c>
      <c r="F149" s="363">
        <v>14.94</v>
      </c>
      <c r="G149" s="363">
        <v>13.73</v>
      </c>
      <c r="XFD149" s="363">
        <f t="shared" si="1"/>
        <v>36.67</v>
      </c>
    </row>
    <row r="150" spans="2:7 16384:16384" s="363" customFormat="1" outlineLevel="1" x14ac:dyDescent="0.25">
      <c r="B150" s="363">
        <v>5</v>
      </c>
      <c r="C150" s="363">
        <v>1</v>
      </c>
      <c r="D150" s="363">
        <v>2</v>
      </c>
      <c r="E150" s="363" t="s">
        <v>1097</v>
      </c>
      <c r="F150" s="363">
        <v>14.94</v>
      </c>
      <c r="G150" s="363">
        <v>13.73</v>
      </c>
      <c r="XFD150" s="363">
        <f t="shared" si="1"/>
        <v>36.67</v>
      </c>
    </row>
    <row r="151" spans="2:7 16384:16384" s="363" customFormat="1" outlineLevel="1" x14ac:dyDescent="0.25">
      <c r="B151" s="363">
        <v>5</v>
      </c>
      <c r="C151" s="363">
        <v>1</v>
      </c>
      <c r="D151" s="363">
        <v>2</v>
      </c>
      <c r="E151" s="363" t="s">
        <v>1098</v>
      </c>
      <c r="F151" s="363">
        <v>14.94</v>
      </c>
      <c r="G151" s="363">
        <v>13.73</v>
      </c>
      <c r="XFD151" s="363">
        <f t="shared" si="1"/>
        <v>36.67</v>
      </c>
    </row>
    <row r="152" spans="2:7 16384:16384" s="363" customFormat="1" outlineLevel="1" x14ac:dyDescent="0.25">
      <c r="B152" s="363">
        <v>5</v>
      </c>
      <c r="C152" s="363">
        <v>2</v>
      </c>
      <c r="D152" s="363">
        <v>2</v>
      </c>
      <c r="E152" s="363" t="s">
        <v>329</v>
      </c>
      <c r="F152" s="363">
        <v>12.8</v>
      </c>
      <c r="G152" s="363">
        <v>4.8</v>
      </c>
      <c r="XFD152" s="363">
        <f t="shared" si="1"/>
        <v>26.6</v>
      </c>
    </row>
    <row r="153" spans="2:7 16384:16384" s="363" customFormat="1" outlineLevel="1" x14ac:dyDescent="0.25">
      <c r="B153" s="363">
        <v>5</v>
      </c>
      <c r="C153" s="363" t="s">
        <v>12</v>
      </c>
      <c r="D153" s="363">
        <v>2</v>
      </c>
      <c r="E153" s="363" t="s">
        <v>330</v>
      </c>
      <c r="F153" s="363">
        <v>93.66</v>
      </c>
      <c r="G153" s="363">
        <v>77.34</v>
      </c>
      <c r="XFD153" s="363">
        <f t="shared" si="1"/>
        <v>178</v>
      </c>
    </row>
    <row r="154" spans="2:7 16384:16384" s="363" customFormat="1" outlineLevel="1" x14ac:dyDescent="0.25">
      <c r="B154" s="363">
        <v>5</v>
      </c>
      <c r="C154" s="363">
        <v>1</v>
      </c>
      <c r="D154" s="363">
        <v>2</v>
      </c>
      <c r="E154" s="363" t="s">
        <v>1099</v>
      </c>
      <c r="F154" s="363">
        <v>14.94</v>
      </c>
      <c r="G154" s="363">
        <v>13.73</v>
      </c>
      <c r="XFD154" s="363">
        <f t="shared" si="1"/>
        <v>36.67</v>
      </c>
    </row>
    <row r="155" spans="2:7 16384:16384" s="363" customFormat="1" outlineLevel="1" x14ac:dyDescent="0.25">
      <c r="B155" s="363">
        <v>5</v>
      </c>
      <c r="C155" s="363">
        <v>2</v>
      </c>
      <c r="D155" s="363">
        <v>2</v>
      </c>
      <c r="E155" s="363" t="s">
        <v>1070</v>
      </c>
      <c r="F155" s="363">
        <v>16</v>
      </c>
      <c r="G155" s="363">
        <v>7.88</v>
      </c>
      <c r="XFD155" s="363">
        <f t="shared" si="1"/>
        <v>32.880000000000003</v>
      </c>
    </row>
    <row r="156" spans="2:7 16384:16384" s="363" customFormat="1" outlineLevel="1" x14ac:dyDescent="0.25">
      <c r="B156" s="363">
        <v>5</v>
      </c>
      <c r="C156" s="363">
        <v>2</v>
      </c>
      <c r="D156" s="363">
        <v>2</v>
      </c>
      <c r="E156" s="363" t="s">
        <v>1071</v>
      </c>
      <c r="F156" s="363">
        <v>16</v>
      </c>
      <c r="G156" s="363">
        <v>8</v>
      </c>
      <c r="XFD156" s="363">
        <f t="shared" si="1"/>
        <v>33</v>
      </c>
    </row>
    <row r="157" spans="2:7 16384:16384" s="363" customFormat="1" outlineLevel="1" x14ac:dyDescent="0.25"/>
    <row r="158" spans="2:7 16384:16384" s="363" customFormat="1" outlineLevel="1" x14ac:dyDescent="0.25"/>
    <row r="159" spans="2:7 16384:16384" s="363" customFormat="1" outlineLevel="1" x14ac:dyDescent="0.25">
      <c r="XFD159" s="363">
        <f t="shared" ref="XFD159" si="2">SUM(B159:XFC159)</f>
        <v>0</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
      <c r="B1" s="72" t="s">
        <v>1</v>
      </c>
      <c r="C1" s="88"/>
      <c r="D1" s="88"/>
      <c r="E1" s="89"/>
    </row>
    <row r="2" spans="1:7" ht="15.75" x14ac:dyDescent="0.25">
      <c r="A2" s="3"/>
      <c r="B2" s="73" t="str">
        <f>ORÇAMENTO_DES!D3</f>
        <v>PREFEITURA MUNICIPAL DE ELDORADO</v>
      </c>
      <c r="C2" s="74"/>
      <c r="D2" s="74"/>
      <c r="E2" s="75"/>
    </row>
    <row r="3" spans="1:7" x14ac:dyDescent="0.25">
      <c r="A3" s="4"/>
      <c r="B3" s="72" t="str">
        <f>[8]ORÇAMENTO_DES!C3</f>
        <v>SECRETARIA DE OBRAS</v>
      </c>
      <c r="C3" s="88"/>
      <c r="D3" s="88"/>
      <c r="E3" s="89"/>
    </row>
    <row r="4" spans="1:7" ht="20.45" customHeight="1" x14ac:dyDescent="0.25">
      <c r="A4" s="630" t="s">
        <v>148</v>
      </c>
      <c r="B4" s="631"/>
      <c r="C4" s="631"/>
      <c r="D4" s="631"/>
      <c r="E4" s="632"/>
    </row>
    <row r="5" spans="1:7" ht="14.45" customHeight="1" x14ac:dyDescent="0.25">
      <c r="A5" s="7" t="str">
        <f>[9]ORÇAMENTO_DES!A3</f>
        <v>Objeto:</v>
      </c>
      <c r="B5" s="84" t="str">
        <f>ORÇAMENTO_DES!C6</f>
        <v>AMPLIAÇÃO DA UNIDADE DE ATENÇÃO ESPECIALIZADA EM SAÚDE "FERNANDO CONTE"</v>
      </c>
      <c r="C5" s="8"/>
      <c r="D5" s="866" t="s">
        <v>43</v>
      </c>
      <c r="E5" s="867"/>
    </row>
    <row r="6" spans="1:7" x14ac:dyDescent="0.25">
      <c r="A6" s="7" t="s">
        <v>2</v>
      </c>
      <c r="B6" s="84" t="e">
        <f>#REF!</f>
        <v>#REF!</v>
      </c>
      <c r="C6" s="91"/>
      <c r="D6" s="92"/>
      <c r="E6" s="39"/>
      <c r="F6" s="6"/>
      <c r="G6" s="76"/>
    </row>
    <row r="7" spans="1:7" ht="14.45" customHeight="1" x14ac:dyDescent="0.25">
      <c r="A7" s="7" t="s">
        <v>3</v>
      </c>
      <c r="B7" s="84" t="str">
        <f>ORÇAMENTO_DES!C8</f>
        <v>RUA SANTA CATARINA ESQ. COM RUA SPÁRTACO ASTOLPHI MUNICÍPIO DE ELDORADO-MS</v>
      </c>
      <c r="C7" s="8"/>
      <c r="D7" s="868" t="s">
        <v>107</v>
      </c>
      <c r="E7" s="646"/>
    </row>
    <row r="8" spans="1:7" x14ac:dyDescent="0.25">
      <c r="A8" s="5" t="str">
        <f>[8]ORÇAMENTO_DES!A9</f>
        <v>SIST./REF.:</v>
      </c>
      <c r="B8" s="67" t="e">
        <f>#REF!</f>
        <v>#REF!</v>
      </c>
      <c r="C8" s="90"/>
      <c r="D8" s="869"/>
      <c r="E8" s="648"/>
    </row>
    <row r="9" spans="1:7" x14ac:dyDescent="0.25">
      <c r="A9" s="5"/>
      <c r="B9" s="90"/>
      <c r="C9" s="90"/>
      <c r="D9" s="92"/>
      <c r="E9" s="40"/>
      <c r="F9" s="77"/>
      <c r="G9" s="77"/>
    </row>
    <row r="10" spans="1:7" s="10" customFormat="1" ht="14.25" customHeight="1" x14ac:dyDescent="0.2">
      <c r="A10" s="86" t="s">
        <v>149</v>
      </c>
      <c r="B10" s="86" t="s">
        <v>150</v>
      </c>
      <c r="C10" s="86" t="s">
        <v>151</v>
      </c>
      <c r="D10" s="86" t="s">
        <v>152</v>
      </c>
      <c r="E10" s="86" t="s">
        <v>153</v>
      </c>
      <c r="F10" s="42"/>
    </row>
    <row r="11" spans="1:7" s="10" customFormat="1" ht="14.25" customHeight="1" x14ac:dyDescent="0.2">
      <c r="A11" s="41" t="s">
        <v>154</v>
      </c>
      <c r="B11" s="69" t="s">
        <v>365</v>
      </c>
      <c r="C11" s="69" t="s">
        <v>366</v>
      </c>
      <c r="D11" s="87" t="s">
        <v>155</v>
      </c>
      <c r="E11" s="87" t="s">
        <v>155</v>
      </c>
      <c r="F11" s="42"/>
    </row>
    <row r="12" spans="1:7" s="10" customFormat="1" ht="14.25" customHeight="1" x14ac:dyDescent="0.2">
      <c r="A12" s="41" t="s">
        <v>156</v>
      </c>
      <c r="B12" s="69" t="s">
        <v>367</v>
      </c>
      <c r="C12" s="69" t="s">
        <v>257</v>
      </c>
      <c r="D12" s="87" t="s">
        <v>155</v>
      </c>
      <c r="E12" s="87" t="s">
        <v>155</v>
      </c>
      <c r="F12" s="42"/>
    </row>
    <row r="13" spans="1:7" s="10" customFormat="1" ht="12.75" x14ac:dyDescent="0.2">
      <c r="A13" s="41" t="s">
        <v>157</v>
      </c>
      <c r="B13" s="69" t="s">
        <v>368</v>
      </c>
      <c r="C13" s="69" t="s">
        <v>369</v>
      </c>
      <c r="D13" s="87" t="s">
        <v>155</v>
      </c>
      <c r="E13" s="87" t="s">
        <v>155</v>
      </c>
      <c r="F13" s="42"/>
    </row>
    <row r="14" spans="1:7" s="10" customFormat="1" ht="14.25" customHeight="1" x14ac:dyDescent="0.2">
      <c r="A14" s="41" t="s">
        <v>169</v>
      </c>
      <c r="B14" s="69" t="s">
        <v>254</v>
      </c>
      <c r="C14" s="69" t="s">
        <v>255</v>
      </c>
      <c r="D14" s="87" t="s">
        <v>155</v>
      </c>
      <c r="E14" s="87" t="s">
        <v>155</v>
      </c>
      <c r="F14" s="42"/>
    </row>
    <row r="15" spans="1:7" s="10" customFormat="1" ht="14.25" customHeight="1" x14ac:dyDescent="0.2">
      <c r="A15" s="41" t="s">
        <v>170</v>
      </c>
      <c r="B15" s="69" t="s">
        <v>360</v>
      </c>
      <c r="C15" s="69" t="s">
        <v>361</v>
      </c>
      <c r="D15" s="87" t="s">
        <v>155</v>
      </c>
      <c r="E15" s="87" t="s">
        <v>155</v>
      </c>
      <c r="F15" s="42"/>
    </row>
    <row r="16" spans="1:7" s="10" customFormat="1" ht="15" customHeight="1" x14ac:dyDescent="0.2">
      <c r="A16" s="41" t="s">
        <v>171</v>
      </c>
      <c r="B16" s="69" t="s">
        <v>422</v>
      </c>
      <c r="C16" s="69" t="s">
        <v>423</v>
      </c>
      <c r="D16" s="87" t="s">
        <v>424</v>
      </c>
      <c r="E16" s="87" t="s">
        <v>425</v>
      </c>
      <c r="F16" s="42"/>
    </row>
    <row r="17" spans="1:6" s="10" customFormat="1" ht="15" customHeight="1" x14ac:dyDescent="0.2">
      <c r="A17" s="41" t="s">
        <v>172</v>
      </c>
      <c r="B17" s="69" t="s">
        <v>426</v>
      </c>
      <c r="C17" s="69" t="s">
        <v>427</v>
      </c>
      <c r="D17" s="87" t="s">
        <v>428</v>
      </c>
      <c r="E17" s="87" t="s">
        <v>429</v>
      </c>
      <c r="F17" s="42"/>
    </row>
    <row r="18" spans="1:6" s="10" customFormat="1" ht="15" customHeight="1" x14ac:dyDescent="0.2">
      <c r="A18" s="41" t="s">
        <v>220</v>
      </c>
      <c r="B18" s="69" t="s">
        <v>430</v>
      </c>
      <c r="C18" s="69" t="s">
        <v>431</v>
      </c>
      <c r="D18" s="87" t="s">
        <v>432</v>
      </c>
      <c r="E18" s="87" t="s">
        <v>433</v>
      </c>
      <c r="F18" s="42"/>
    </row>
    <row r="19" spans="1:6" s="10" customFormat="1" ht="15" customHeight="1" x14ac:dyDescent="0.2">
      <c r="A19" s="41" t="s">
        <v>221</v>
      </c>
      <c r="B19" s="69" t="s">
        <v>371</v>
      </c>
      <c r="C19" s="69" t="s">
        <v>372</v>
      </c>
      <c r="D19" s="87" t="s">
        <v>373</v>
      </c>
      <c r="E19" s="87" t="s">
        <v>155</v>
      </c>
      <c r="F19" s="42"/>
    </row>
    <row r="20" spans="1:6" s="10" customFormat="1" ht="15" customHeight="1" x14ac:dyDescent="0.2">
      <c r="A20" s="41" t="s">
        <v>222</v>
      </c>
      <c r="B20" s="69" t="s">
        <v>485</v>
      </c>
      <c r="C20" s="69" t="s">
        <v>486</v>
      </c>
      <c r="D20" s="87" t="s">
        <v>155</v>
      </c>
      <c r="E20" s="87" t="s">
        <v>155</v>
      </c>
      <c r="F20" s="42"/>
    </row>
    <row r="21" spans="1:6" s="10" customFormat="1" ht="15" customHeight="1" x14ac:dyDescent="0.2">
      <c r="A21" s="41" t="s">
        <v>223</v>
      </c>
      <c r="B21" s="69" t="s">
        <v>487</v>
      </c>
      <c r="C21" s="69" t="s">
        <v>488</v>
      </c>
      <c r="D21" s="87" t="s">
        <v>155</v>
      </c>
      <c r="E21" s="87" t="s">
        <v>155</v>
      </c>
      <c r="F21" s="42"/>
    </row>
    <row r="22" spans="1:6" s="10" customFormat="1" ht="15" customHeight="1" x14ac:dyDescent="0.2">
      <c r="A22" s="41" t="s">
        <v>224</v>
      </c>
      <c r="B22" s="69" t="s">
        <v>434</v>
      </c>
      <c r="C22" s="69" t="s">
        <v>435</v>
      </c>
      <c r="D22" s="87" t="s">
        <v>155</v>
      </c>
      <c r="E22" s="87" t="s">
        <v>155</v>
      </c>
      <c r="F22" s="42"/>
    </row>
    <row r="23" spans="1:6" s="10" customFormat="1" ht="15" customHeight="1" x14ac:dyDescent="0.2">
      <c r="A23" s="41" t="s">
        <v>247</v>
      </c>
      <c r="B23" s="69" t="s">
        <v>489</v>
      </c>
      <c r="C23" s="69" t="s">
        <v>490</v>
      </c>
      <c r="D23" s="87" t="s">
        <v>491</v>
      </c>
      <c r="E23" s="87" t="s">
        <v>492</v>
      </c>
      <c r="F23" s="42"/>
    </row>
    <row r="24" spans="1:6" s="10" customFormat="1" ht="15" customHeight="1" x14ac:dyDescent="0.2">
      <c r="A24" s="41" t="s">
        <v>248</v>
      </c>
      <c r="B24" s="69" t="s">
        <v>508</v>
      </c>
      <c r="C24" s="69" t="s">
        <v>509</v>
      </c>
      <c r="D24" s="87" t="s">
        <v>510</v>
      </c>
      <c r="E24" s="87" t="s">
        <v>511</v>
      </c>
      <c r="F24" s="42"/>
    </row>
    <row r="25" spans="1:6" s="10" customFormat="1" ht="15" customHeight="1" x14ac:dyDescent="0.2">
      <c r="A25" s="41" t="s">
        <v>249</v>
      </c>
      <c r="B25" s="69" t="s">
        <v>227</v>
      </c>
      <c r="C25" s="69" t="s">
        <v>225</v>
      </c>
      <c r="D25" s="87" t="s">
        <v>226</v>
      </c>
      <c r="E25" s="87" t="s">
        <v>225</v>
      </c>
      <c r="F25" s="42"/>
    </row>
    <row r="26" spans="1:6" s="10" customFormat="1" ht="15" customHeight="1" x14ac:dyDescent="0.2">
      <c r="A26" s="41" t="s">
        <v>250</v>
      </c>
      <c r="B26" s="69" t="s">
        <v>436</v>
      </c>
      <c r="C26" s="69" t="s">
        <v>437</v>
      </c>
      <c r="D26" s="87" t="s">
        <v>438</v>
      </c>
      <c r="E26" s="87" t="s">
        <v>439</v>
      </c>
      <c r="F26" s="42"/>
    </row>
    <row r="27" spans="1:6" s="10" customFormat="1" ht="15" customHeight="1" x14ac:dyDescent="0.2">
      <c r="A27" s="41" t="s">
        <v>251</v>
      </c>
      <c r="B27" s="69" t="s">
        <v>440</v>
      </c>
      <c r="C27" s="69" t="s">
        <v>441</v>
      </c>
      <c r="D27" s="87" t="s">
        <v>442</v>
      </c>
      <c r="E27" s="87" t="s">
        <v>443</v>
      </c>
      <c r="F27" s="42"/>
    </row>
    <row r="28" spans="1:6" s="10" customFormat="1" ht="15" customHeight="1" x14ac:dyDescent="0.2">
      <c r="A28" s="41" t="s">
        <v>252</v>
      </c>
      <c r="B28" s="69" t="s">
        <v>444</v>
      </c>
      <c r="C28" s="69" t="s">
        <v>445</v>
      </c>
      <c r="D28" s="87" t="s">
        <v>446</v>
      </c>
      <c r="E28" s="87" t="s">
        <v>447</v>
      </c>
      <c r="F28" s="42"/>
    </row>
    <row r="29" spans="1:6" s="10" customFormat="1" ht="15" customHeight="1" x14ac:dyDescent="0.2">
      <c r="A29" s="41" t="s">
        <v>253</v>
      </c>
      <c r="B29" s="69" t="s">
        <v>448</v>
      </c>
      <c r="C29" s="69" t="s">
        <v>449</v>
      </c>
      <c r="D29" s="87" t="s">
        <v>450</v>
      </c>
      <c r="E29" s="87" t="s">
        <v>451</v>
      </c>
      <c r="F29" s="42"/>
    </row>
    <row r="30" spans="1:6" s="10" customFormat="1" ht="15" customHeight="1" x14ac:dyDescent="0.2">
      <c r="A30" s="41" t="s">
        <v>256</v>
      </c>
      <c r="B30" s="69" t="s">
        <v>452</v>
      </c>
      <c r="C30" s="69" t="s">
        <v>453</v>
      </c>
      <c r="D30" s="87" t="s">
        <v>454</v>
      </c>
      <c r="E30" s="87" t="s">
        <v>455</v>
      </c>
      <c r="F30" s="42"/>
    </row>
    <row r="31" spans="1:6" s="10" customFormat="1" ht="15" customHeight="1" x14ac:dyDescent="0.2">
      <c r="A31" s="41" t="s">
        <v>258</v>
      </c>
      <c r="B31" s="69" t="s">
        <v>493</v>
      </c>
      <c r="C31" s="69" t="s">
        <v>494</v>
      </c>
      <c r="D31" s="87" t="s">
        <v>495</v>
      </c>
      <c r="E31" s="87" t="s">
        <v>496</v>
      </c>
      <c r="F31" s="42"/>
    </row>
    <row r="32" spans="1:6" s="10" customFormat="1" ht="15" customHeight="1" x14ac:dyDescent="0.2">
      <c r="A32" s="41" t="s">
        <v>259</v>
      </c>
      <c r="B32" s="69" t="s">
        <v>381</v>
      </c>
      <c r="C32" s="69" t="s">
        <v>382</v>
      </c>
      <c r="D32" s="87" t="s">
        <v>383</v>
      </c>
      <c r="E32" s="87" t="s">
        <v>384</v>
      </c>
      <c r="F32" s="42"/>
    </row>
    <row r="33" spans="1:6" s="10" customFormat="1" ht="15" customHeight="1" x14ac:dyDescent="0.2">
      <c r="A33" s="41" t="s">
        <v>260</v>
      </c>
      <c r="B33" s="69" t="s">
        <v>457</v>
      </c>
      <c r="C33" s="69" t="s">
        <v>458</v>
      </c>
      <c r="D33" s="87" t="s">
        <v>459</v>
      </c>
      <c r="E33" s="87" t="s">
        <v>460</v>
      </c>
      <c r="F33" s="42"/>
    </row>
    <row r="34" spans="1:6" s="10" customFormat="1" ht="15" customHeight="1" x14ac:dyDescent="0.2">
      <c r="A34" s="41" t="s">
        <v>261</v>
      </c>
      <c r="B34" s="69" t="s">
        <v>497</v>
      </c>
      <c r="C34" s="69" t="s">
        <v>263</v>
      </c>
      <c r="D34" s="87" t="s">
        <v>498</v>
      </c>
      <c r="E34" s="87" t="s">
        <v>499</v>
      </c>
      <c r="F34" s="42"/>
    </row>
    <row r="35" spans="1:6" s="10" customFormat="1" ht="15" customHeight="1" x14ac:dyDescent="0.2">
      <c r="A35" s="41" t="s">
        <v>266</v>
      </c>
      <c r="B35" s="69" t="s">
        <v>512</v>
      </c>
      <c r="C35" s="69" t="s">
        <v>513</v>
      </c>
      <c r="D35" s="87" t="s">
        <v>155</v>
      </c>
      <c r="E35" s="87" t="s">
        <v>155</v>
      </c>
      <c r="F35" s="42"/>
    </row>
    <row r="36" spans="1:6" s="10" customFormat="1" ht="15" customHeight="1" x14ac:dyDescent="0.2">
      <c r="A36" s="41" t="s">
        <v>267</v>
      </c>
      <c r="B36" s="69" t="s">
        <v>514</v>
      </c>
      <c r="C36" s="69" t="s">
        <v>515</v>
      </c>
      <c r="D36" s="87" t="s">
        <v>155</v>
      </c>
      <c r="E36" s="87" t="s">
        <v>155</v>
      </c>
      <c r="F36" s="42"/>
    </row>
    <row r="37" spans="1:6" s="10" customFormat="1" ht="15" customHeight="1" x14ac:dyDescent="0.2">
      <c r="A37" s="41" t="s">
        <v>456</v>
      </c>
      <c r="B37" s="69" t="s">
        <v>516</v>
      </c>
      <c r="C37" s="69" t="s">
        <v>517</v>
      </c>
      <c r="D37" s="87" t="s">
        <v>155</v>
      </c>
      <c r="E37" s="87" t="s">
        <v>155</v>
      </c>
      <c r="F37" s="42"/>
    </row>
    <row r="38" spans="1:6" s="10" customFormat="1" ht="15" customHeight="1" x14ac:dyDescent="0.2">
      <c r="A38" s="41" t="s">
        <v>461</v>
      </c>
      <c r="B38" s="69" t="s">
        <v>518</v>
      </c>
      <c r="C38" s="69" t="s">
        <v>519</v>
      </c>
      <c r="D38" s="87" t="s">
        <v>155</v>
      </c>
      <c r="E38" s="87" t="s">
        <v>155</v>
      </c>
      <c r="F38" s="42"/>
    </row>
    <row r="39" spans="1:6" s="10" customFormat="1" ht="15" customHeight="1" x14ac:dyDescent="0.2">
      <c r="A39" s="41" t="s">
        <v>462</v>
      </c>
      <c r="B39" s="69" t="s">
        <v>521</v>
      </c>
      <c r="C39" s="69" t="s">
        <v>520</v>
      </c>
      <c r="D39" s="87" t="s">
        <v>155</v>
      </c>
      <c r="E39" s="87" t="s">
        <v>155</v>
      </c>
      <c r="F39" s="42"/>
    </row>
    <row r="40" spans="1:6" s="10" customFormat="1" ht="15" customHeight="1" x14ac:dyDescent="0.2">
      <c r="A40" s="41" t="s">
        <v>463</v>
      </c>
      <c r="B40" s="69" t="s">
        <v>523</v>
      </c>
      <c r="C40" s="69" t="s">
        <v>522</v>
      </c>
      <c r="D40" s="87" t="s">
        <v>155</v>
      </c>
      <c r="E40" s="87" t="s">
        <v>155</v>
      </c>
      <c r="F40" s="42"/>
    </row>
    <row r="41" spans="1:6" s="10" customFormat="1" ht="15" customHeight="1" x14ac:dyDescent="0.2">
      <c r="A41" s="41" t="s">
        <v>275</v>
      </c>
      <c r="B41" s="69" t="s">
        <v>524</v>
      </c>
      <c r="C41" s="69" t="s">
        <v>525</v>
      </c>
      <c r="D41" s="87" t="s">
        <v>155</v>
      </c>
      <c r="E41" s="87" t="s">
        <v>155</v>
      </c>
      <c r="F41" s="42"/>
    </row>
    <row r="42" spans="1:6" s="10" customFormat="1" ht="15" customHeight="1" x14ac:dyDescent="0.2">
      <c r="A42" s="41" t="s">
        <v>276</v>
      </c>
      <c r="B42" s="69" t="s">
        <v>529</v>
      </c>
      <c r="C42" s="69" t="s">
        <v>526</v>
      </c>
      <c r="D42" s="87" t="s">
        <v>527</v>
      </c>
      <c r="E42" s="87" t="s">
        <v>528</v>
      </c>
      <c r="F42" s="42"/>
    </row>
    <row r="43" spans="1:6" s="10" customFormat="1" ht="15" customHeight="1" x14ac:dyDescent="0.2">
      <c r="A43" s="41" t="s">
        <v>500</v>
      </c>
      <c r="B43" s="69"/>
      <c r="C43" s="69"/>
      <c r="D43" s="87"/>
      <c r="E43" s="87"/>
      <c r="F43" s="42"/>
    </row>
    <row r="44" spans="1:6" s="10" customFormat="1" ht="15" customHeight="1" x14ac:dyDescent="0.2">
      <c r="A44" s="41" t="s">
        <v>277</v>
      </c>
      <c r="B44" s="69"/>
      <c r="C44" s="69"/>
      <c r="D44" s="87"/>
      <c r="E44" s="87"/>
      <c r="F44" s="42"/>
    </row>
    <row r="45" spans="1:6" s="10" customFormat="1" ht="15" customHeight="1" x14ac:dyDescent="0.2">
      <c r="A45" s="41" t="s">
        <v>501</v>
      </c>
      <c r="B45" s="69"/>
      <c r="C45" s="69"/>
      <c r="D45" s="87"/>
      <c r="E45" s="87"/>
      <c r="F45" s="42"/>
    </row>
    <row r="46" spans="1:6" s="10" customFormat="1" ht="15" customHeight="1" x14ac:dyDescent="0.2">
      <c r="A46" s="41" t="s">
        <v>502</v>
      </c>
      <c r="B46" s="69"/>
      <c r="C46" s="69"/>
      <c r="D46" s="87"/>
      <c r="E46" s="87"/>
      <c r="F46" s="42"/>
    </row>
    <row r="47" spans="1:6" s="10" customFormat="1" ht="15" customHeight="1" x14ac:dyDescent="0.2">
      <c r="A47" s="41" t="s">
        <v>503</v>
      </c>
      <c r="B47" s="69"/>
      <c r="C47" s="69"/>
      <c r="D47" s="87"/>
      <c r="E47" s="87"/>
      <c r="F47" s="42"/>
    </row>
    <row r="48" spans="1:6" s="10" customFormat="1" ht="15" customHeight="1" x14ac:dyDescent="0.2">
      <c r="A48" s="41" t="s">
        <v>504</v>
      </c>
      <c r="B48" s="69"/>
      <c r="C48" s="69"/>
      <c r="D48" s="87"/>
      <c r="E48" s="87"/>
      <c r="F48" s="42"/>
    </row>
    <row r="49" spans="1:12" s="10" customFormat="1" ht="15" customHeight="1" x14ac:dyDescent="0.2">
      <c r="A49" s="41" t="s">
        <v>505</v>
      </c>
      <c r="B49" s="69"/>
      <c r="C49" s="69"/>
      <c r="D49" s="87"/>
      <c r="E49" s="87"/>
      <c r="F49" s="42"/>
    </row>
    <row r="50" spans="1:12" s="10" customFormat="1" ht="15" customHeight="1" x14ac:dyDescent="0.2">
      <c r="A50" s="41" t="s">
        <v>506</v>
      </c>
      <c r="B50" s="69"/>
      <c r="C50" s="69"/>
      <c r="D50" s="87"/>
      <c r="E50" s="87"/>
      <c r="F50" s="42"/>
    </row>
    <row r="51" spans="1:12" s="10" customFormat="1" ht="15" customHeight="1" x14ac:dyDescent="0.2">
      <c r="A51" s="41" t="s">
        <v>507</v>
      </c>
      <c r="B51" s="69"/>
      <c r="C51" s="69"/>
      <c r="D51" s="87"/>
      <c r="E51" s="87"/>
      <c r="F51" s="42"/>
    </row>
    <row r="52" spans="1:12" s="10" customFormat="1" ht="12.75" x14ac:dyDescent="0.2">
      <c r="A52" s="870"/>
      <c r="B52" s="871"/>
      <c r="C52" s="871"/>
      <c r="D52" s="871"/>
      <c r="E52" s="872"/>
      <c r="F52" s="42"/>
    </row>
    <row r="53" spans="1:12" s="10" customFormat="1" ht="15.75" customHeight="1" x14ac:dyDescent="0.2">
      <c r="A53" s="43" t="s">
        <v>35</v>
      </c>
      <c r="B53" s="44" t="s">
        <v>49</v>
      </c>
      <c r="C53" s="45" t="s">
        <v>36</v>
      </c>
      <c r="D53" s="45" t="s">
        <v>158</v>
      </c>
      <c r="E53" s="45" t="s">
        <v>159</v>
      </c>
      <c r="L53" s="10">
        <f>6300/7</f>
        <v>900</v>
      </c>
    </row>
    <row r="54" spans="1:12" s="10" customFormat="1" ht="21" x14ac:dyDescent="0.2">
      <c r="A54" s="46" t="s">
        <v>160</v>
      </c>
      <c r="B54" s="47" t="s">
        <v>464</v>
      </c>
      <c r="C54" s="48" t="s">
        <v>108</v>
      </c>
      <c r="D54" s="49">
        <v>44503</v>
      </c>
      <c r="E54" s="50">
        <f>IF(SUM(D56:E58)&lt;&gt;0,MEDIAN(D56:E58),"")</f>
        <v>2199.9</v>
      </c>
    </row>
    <row r="55" spans="1:12" s="10" customFormat="1" ht="12.75" x14ac:dyDescent="0.2">
      <c r="A55" s="51" t="s">
        <v>162</v>
      </c>
      <c r="B55" s="853" t="s">
        <v>163</v>
      </c>
      <c r="C55" s="853"/>
      <c r="D55" s="854" t="s">
        <v>148</v>
      </c>
      <c r="E55" s="854"/>
    </row>
    <row r="56" spans="1:12" s="10" customFormat="1" ht="12.75" x14ac:dyDescent="0.2">
      <c r="A56" s="41" t="s">
        <v>154</v>
      </c>
      <c r="B56" s="858" t="str">
        <f>VLOOKUP(A56,$A$11:$E$35,3,0)</f>
        <v>SERTÃO</v>
      </c>
      <c r="C56" s="858"/>
      <c r="D56" s="855">
        <v>2209.16</v>
      </c>
      <c r="E56" s="855"/>
      <c r="H56" s="10" t="e">
        <f>D58/#REF!</f>
        <v>#REF!</v>
      </c>
    </row>
    <row r="57" spans="1:12" s="10" customFormat="1" ht="12.75" x14ac:dyDescent="0.2">
      <c r="A57" s="41" t="s">
        <v>156</v>
      </c>
      <c r="B57" s="859" t="str">
        <f>VLOOKUP(A57,$A$11:$E$35,3,0)</f>
        <v>LEROY MERLIN</v>
      </c>
      <c r="C57" s="860"/>
      <c r="D57" s="852">
        <v>2199.9</v>
      </c>
      <c r="E57" s="852"/>
    </row>
    <row r="58" spans="1:12" s="10" customFormat="1" ht="12.75" x14ac:dyDescent="0.2">
      <c r="A58" s="41" t="s">
        <v>157</v>
      </c>
      <c r="B58" s="856" t="str">
        <f>VLOOKUP(A58,$A$11:$E$35,3,0)</f>
        <v>ACQUAFORT</v>
      </c>
      <c r="C58" s="857"/>
      <c r="D58" s="850">
        <v>1979.9</v>
      </c>
      <c r="E58" s="850"/>
    </row>
    <row r="59" spans="1:12" s="10" customFormat="1" ht="12.75" x14ac:dyDescent="0.2">
      <c r="A59" s="52"/>
      <c r="B59" s="53"/>
      <c r="C59" s="53"/>
      <c r="D59" s="54"/>
      <c r="E59" s="55"/>
    </row>
    <row r="60" spans="1:12" s="10" customFormat="1" ht="12.75" x14ac:dyDescent="0.2">
      <c r="A60" s="43" t="s">
        <v>35</v>
      </c>
      <c r="B60" s="44" t="s">
        <v>49</v>
      </c>
      <c r="C60" s="45" t="s">
        <v>36</v>
      </c>
      <c r="D60" s="45" t="s">
        <v>158</v>
      </c>
      <c r="E60" s="45" t="s">
        <v>159</v>
      </c>
    </row>
    <row r="61" spans="1:12" s="10" customFormat="1" ht="12.75" x14ac:dyDescent="0.2">
      <c r="A61" s="46" t="s">
        <v>164</v>
      </c>
      <c r="B61" s="47" t="s">
        <v>233</v>
      </c>
      <c r="C61" s="48" t="s">
        <v>108</v>
      </c>
      <c r="D61" s="49">
        <v>44503</v>
      </c>
      <c r="E61" s="50">
        <f>IF(SUM(D63:E65)&lt;&gt;0,MEDIAN(D63:E65),"")</f>
        <v>44.85</v>
      </c>
    </row>
    <row r="62" spans="1:12" s="10" customFormat="1" ht="12.75" x14ac:dyDescent="0.2">
      <c r="A62" s="51" t="s">
        <v>162</v>
      </c>
      <c r="B62" s="853" t="s">
        <v>163</v>
      </c>
      <c r="C62" s="853"/>
      <c r="D62" s="854" t="s">
        <v>148</v>
      </c>
      <c r="E62" s="854"/>
    </row>
    <row r="63" spans="1:12" s="10" customFormat="1" ht="12.75" x14ac:dyDescent="0.2">
      <c r="A63" s="41" t="s">
        <v>169</v>
      </c>
      <c r="B63" s="858" t="str">
        <f>VLOOKUP(A63,$A$11:$E$35,3,0)</f>
        <v>AMERICANAS</v>
      </c>
      <c r="C63" s="858"/>
      <c r="D63" s="855">
        <v>44.85</v>
      </c>
      <c r="E63" s="855"/>
    </row>
    <row r="64" spans="1:12" s="10" customFormat="1" ht="12.75" x14ac:dyDescent="0.2">
      <c r="A64" s="41" t="s">
        <v>170</v>
      </c>
      <c r="B64" s="859" t="str">
        <f>VLOOKUP(A64,$A$11:$E$35,3,0)</f>
        <v>MAGAZINE LUIZA</v>
      </c>
      <c r="C64" s="860"/>
      <c r="D64" s="852">
        <v>38.130000000000003</v>
      </c>
      <c r="E64" s="852"/>
    </row>
    <row r="65" spans="1:7" s="10" customFormat="1" ht="12.75" x14ac:dyDescent="0.2">
      <c r="A65" s="41" t="s">
        <v>156</v>
      </c>
      <c r="B65" s="856" t="str">
        <f>VLOOKUP(A65,$A$11:$E$35,3,0)</f>
        <v>LEROY MERLIN</v>
      </c>
      <c r="C65" s="857"/>
      <c r="D65" s="850">
        <v>50.14</v>
      </c>
      <c r="E65" s="850"/>
    </row>
    <row r="66" spans="1:7" s="10" customFormat="1" ht="12.75" x14ac:dyDescent="0.2">
      <c r="A66" s="93"/>
      <c r="B66" s="94"/>
      <c r="C66" s="95"/>
      <c r="D66" s="96"/>
      <c r="E66" s="96"/>
    </row>
    <row r="67" spans="1:7" s="10" customFormat="1" ht="12.75" x14ac:dyDescent="0.2">
      <c r="A67" s="43" t="s">
        <v>35</v>
      </c>
      <c r="B67" s="44" t="s">
        <v>49</v>
      </c>
      <c r="C67" s="45" t="s">
        <v>36</v>
      </c>
      <c r="D67" s="45" t="s">
        <v>158</v>
      </c>
      <c r="E67" s="45" t="s">
        <v>159</v>
      </c>
    </row>
    <row r="68" spans="1:7" s="10" customFormat="1" ht="31.5" x14ac:dyDescent="0.2">
      <c r="A68" s="46" t="s">
        <v>166</v>
      </c>
      <c r="B68" s="47" t="s">
        <v>465</v>
      </c>
      <c r="C68" s="48" t="s">
        <v>146</v>
      </c>
      <c r="D68" s="49">
        <v>44467</v>
      </c>
      <c r="E68" s="50">
        <f>IF(SUM(D70:E72)&lt;&gt;0,MEDIAN(D70:E72),"")</f>
        <v>10277.200000000001</v>
      </c>
    </row>
    <row r="69" spans="1:7" s="10" customFormat="1" ht="12.75" x14ac:dyDescent="0.2">
      <c r="A69" s="51" t="s">
        <v>162</v>
      </c>
      <c r="B69" s="853" t="s">
        <v>163</v>
      </c>
      <c r="C69" s="853"/>
      <c r="D69" s="854" t="s">
        <v>148</v>
      </c>
      <c r="E69" s="854"/>
    </row>
    <row r="70" spans="1:7" s="10" customFormat="1" ht="12.75" x14ac:dyDescent="0.2">
      <c r="A70" s="41" t="s">
        <v>171</v>
      </c>
      <c r="B70" s="858" t="str">
        <f>VLOOKUP(A70,$A$11:$E$35,3,0)</f>
        <v>PERMUTION</v>
      </c>
      <c r="C70" s="858"/>
      <c r="D70" s="855">
        <v>10277.200000000001</v>
      </c>
      <c r="E70" s="855"/>
    </row>
    <row r="71" spans="1:7" s="10" customFormat="1" ht="12.75" x14ac:dyDescent="0.2">
      <c r="A71" s="41" t="s">
        <v>172</v>
      </c>
      <c r="B71" s="859" t="str">
        <f>VLOOKUP(A71,$A$11:$E$35,3,0)</f>
        <v>MINASMED FILTROS</v>
      </c>
      <c r="C71" s="860"/>
      <c r="D71" s="852">
        <v>9717</v>
      </c>
      <c r="E71" s="852"/>
    </row>
    <row r="72" spans="1:7" s="10" customFormat="1" ht="12.75" x14ac:dyDescent="0.2">
      <c r="A72" s="41" t="s">
        <v>220</v>
      </c>
      <c r="B72" s="856" t="str">
        <f>VLOOKUP(A72,$A$11:$E$35,3,0)</f>
        <v>SICA INOX</v>
      </c>
      <c r="C72" s="857"/>
      <c r="D72" s="850">
        <v>16180</v>
      </c>
      <c r="E72" s="850"/>
    </row>
    <row r="73" spans="1:7" s="10" customFormat="1" ht="12.75" x14ac:dyDescent="0.2">
      <c r="A73" s="52"/>
      <c r="B73" s="53"/>
      <c r="C73" s="53"/>
      <c r="D73" s="54"/>
      <c r="E73" s="55"/>
    </row>
    <row r="74" spans="1:7" s="10" customFormat="1" ht="12.75" x14ac:dyDescent="0.2">
      <c r="A74" s="43" t="s">
        <v>35</v>
      </c>
      <c r="B74" s="44" t="s">
        <v>49</v>
      </c>
      <c r="C74" s="45" t="s">
        <v>36</v>
      </c>
      <c r="D74" s="45" t="s">
        <v>158</v>
      </c>
      <c r="E74" s="45" t="s">
        <v>159</v>
      </c>
    </row>
    <row r="75" spans="1:7" s="10" customFormat="1" ht="23.25" customHeight="1" x14ac:dyDescent="0.2">
      <c r="A75" s="46" t="s">
        <v>167</v>
      </c>
      <c r="B75" s="47" t="s">
        <v>406</v>
      </c>
      <c r="C75" s="48" t="s">
        <v>108</v>
      </c>
      <c r="D75" s="49">
        <v>44466</v>
      </c>
      <c r="E75" s="50">
        <f>IF(SUM(D77:E79)&lt;&gt;0,MEDIAN(D77:E79),"")</f>
        <v>218.77</v>
      </c>
      <c r="G75" s="10" t="s">
        <v>279</v>
      </c>
    </row>
    <row r="76" spans="1:7" s="10" customFormat="1" ht="12.75" x14ac:dyDescent="0.2">
      <c r="A76" s="51" t="s">
        <v>162</v>
      </c>
      <c r="B76" s="853" t="s">
        <v>163</v>
      </c>
      <c r="C76" s="853"/>
      <c r="D76" s="854" t="s">
        <v>148</v>
      </c>
      <c r="E76" s="854"/>
    </row>
    <row r="77" spans="1:7" s="10" customFormat="1" ht="12.75" x14ac:dyDescent="0.2">
      <c r="A77" s="41" t="s">
        <v>170</v>
      </c>
      <c r="B77" s="858" t="str">
        <f>VLOOKUP(A77,$A$11:$E$35,3,0)</f>
        <v>MAGAZINE LUIZA</v>
      </c>
      <c r="C77" s="858"/>
      <c r="D77" s="855">
        <v>235.22</v>
      </c>
      <c r="E77" s="855"/>
    </row>
    <row r="78" spans="1:7" s="10" customFormat="1" ht="12.75" x14ac:dyDescent="0.2">
      <c r="A78" s="41" t="s">
        <v>221</v>
      </c>
      <c r="B78" s="859" t="str">
        <f>VLOOKUP(A78,$A$11:$E$35,3,0)</f>
        <v>ILUMINIM</v>
      </c>
      <c r="C78" s="860"/>
      <c r="D78" s="852">
        <v>218.77</v>
      </c>
      <c r="E78" s="852"/>
    </row>
    <row r="79" spans="1:7" s="10" customFormat="1" ht="12.75" x14ac:dyDescent="0.2">
      <c r="A79" s="79" t="s">
        <v>222</v>
      </c>
      <c r="B79" s="856" t="str">
        <f>VLOOKUP(A79,$A$11:$E$35,3,0)</f>
        <v>ELETRORASTRO</v>
      </c>
      <c r="C79" s="857"/>
      <c r="D79" s="850">
        <v>192.45</v>
      </c>
      <c r="E79" s="850"/>
    </row>
    <row r="80" spans="1:7" s="10" customFormat="1" ht="12.75" x14ac:dyDescent="0.2">
      <c r="A80" s="52"/>
      <c r="B80" s="53"/>
      <c r="C80" s="53"/>
      <c r="D80" s="54"/>
      <c r="E80" s="55"/>
    </row>
    <row r="81" spans="1:10" s="10" customFormat="1" ht="12.75" x14ac:dyDescent="0.2">
      <c r="A81" s="43" t="s">
        <v>35</v>
      </c>
      <c r="B81" s="44" t="s">
        <v>49</v>
      </c>
      <c r="C81" s="45" t="s">
        <v>36</v>
      </c>
      <c r="D81" s="45" t="s">
        <v>158</v>
      </c>
      <c r="E81" s="45" t="s">
        <v>159</v>
      </c>
    </row>
    <row r="82" spans="1:10" s="10" customFormat="1" ht="21" x14ac:dyDescent="0.2">
      <c r="A82" s="46" t="s">
        <v>168</v>
      </c>
      <c r="B82" s="81" t="s">
        <v>407</v>
      </c>
      <c r="C82" s="48" t="s">
        <v>108</v>
      </c>
      <c r="D82" s="49">
        <v>44503</v>
      </c>
      <c r="E82" s="50">
        <f>IF(SUM(D84:E86)&lt;&gt;0,MEDIAN(D84:E86),"")</f>
        <v>268.77</v>
      </c>
    </row>
    <row r="83" spans="1:10" s="10" customFormat="1" ht="12.75" x14ac:dyDescent="0.2">
      <c r="A83" s="51" t="s">
        <v>162</v>
      </c>
      <c r="B83" s="853" t="s">
        <v>163</v>
      </c>
      <c r="C83" s="853"/>
      <c r="D83" s="854" t="s">
        <v>148</v>
      </c>
      <c r="E83" s="854"/>
    </row>
    <row r="84" spans="1:10" s="10" customFormat="1" ht="12.75" x14ac:dyDescent="0.2">
      <c r="A84" s="41" t="s">
        <v>170</v>
      </c>
      <c r="B84" s="858" t="str">
        <f>VLOOKUP(A84,$A$11:$E$35,3,0)</f>
        <v>MAGAZINE LUIZA</v>
      </c>
      <c r="C84" s="858"/>
      <c r="D84" s="855">
        <v>283.94</v>
      </c>
      <c r="E84" s="855"/>
    </row>
    <row r="85" spans="1:10" s="10" customFormat="1" ht="12.75" x14ac:dyDescent="0.2">
      <c r="A85" s="41" t="s">
        <v>221</v>
      </c>
      <c r="B85" s="859" t="str">
        <f>VLOOKUP(A85,$A$11:$E$35,3,0)</f>
        <v>ILUMINIM</v>
      </c>
      <c r="C85" s="860"/>
      <c r="D85" s="852">
        <v>268.77</v>
      </c>
      <c r="E85" s="852"/>
    </row>
    <row r="86" spans="1:10" s="10" customFormat="1" ht="12.75" x14ac:dyDescent="0.2">
      <c r="A86" s="41" t="s">
        <v>223</v>
      </c>
      <c r="B86" s="856" t="str">
        <f>VLOOKUP(A86,$A$11:$E$35,3,0)</f>
        <v>COMPRA LED</v>
      </c>
      <c r="C86" s="857"/>
      <c r="D86" s="850">
        <v>210.25</v>
      </c>
      <c r="E86" s="850"/>
      <c r="J86" s="10">
        <f>2</f>
        <v>2</v>
      </c>
    </row>
    <row r="87" spans="1:10" s="10" customFormat="1" ht="12.75" x14ac:dyDescent="0.2">
      <c r="A87" s="52"/>
      <c r="B87" s="53"/>
      <c r="C87" s="53"/>
      <c r="D87" s="54"/>
      <c r="E87" s="55"/>
    </row>
    <row r="88" spans="1:10" s="10" customFormat="1" ht="12.75" x14ac:dyDescent="0.2">
      <c r="A88" s="43" t="s">
        <v>35</v>
      </c>
      <c r="B88" s="44" t="s">
        <v>49</v>
      </c>
      <c r="C88" s="45" t="s">
        <v>36</v>
      </c>
      <c r="D88" s="45" t="s">
        <v>158</v>
      </c>
      <c r="E88" s="45" t="s">
        <v>159</v>
      </c>
    </row>
    <row r="89" spans="1:10" s="10" customFormat="1" ht="32.25" customHeight="1" x14ac:dyDescent="0.2">
      <c r="A89" s="46" t="s">
        <v>280</v>
      </c>
      <c r="B89" s="47" t="s">
        <v>466</v>
      </c>
      <c r="C89" s="48" t="s">
        <v>108</v>
      </c>
      <c r="D89" s="49">
        <v>44466</v>
      </c>
      <c r="E89" s="50">
        <f>IF(SUM(D91:E93)&lt;&gt;0,MEDIAN(D91:E93),"")</f>
        <v>72.34</v>
      </c>
    </row>
    <row r="90" spans="1:10" s="10" customFormat="1" ht="12.75" x14ac:dyDescent="0.2">
      <c r="A90" s="51" t="s">
        <v>162</v>
      </c>
      <c r="B90" s="853" t="s">
        <v>163</v>
      </c>
      <c r="C90" s="853"/>
      <c r="D90" s="854" t="s">
        <v>148</v>
      </c>
      <c r="E90" s="854"/>
    </row>
    <row r="91" spans="1:10" s="10" customFormat="1" ht="12.75" x14ac:dyDescent="0.2">
      <c r="A91" s="78" t="s">
        <v>169</v>
      </c>
      <c r="B91" s="858" t="str">
        <f>VLOOKUP(A91,$A$11:$E$35,3,0)</f>
        <v>AMERICANAS</v>
      </c>
      <c r="C91" s="858"/>
      <c r="D91" s="855">
        <v>72.34</v>
      </c>
      <c r="E91" s="855"/>
    </row>
    <row r="92" spans="1:10" s="10" customFormat="1" ht="12.75" x14ac:dyDescent="0.2">
      <c r="A92" s="41" t="s">
        <v>170</v>
      </c>
      <c r="B92" s="859" t="str">
        <f>VLOOKUP(A92,$A$11:$E$35,3,0)</f>
        <v>MAGAZINE LUIZA</v>
      </c>
      <c r="C92" s="860"/>
      <c r="D92" s="852">
        <v>68.400000000000006</v>
      </c>
      <c r="E92" s="852"/>
    </row>
    <row r="93" spans="1:10" s="10" customFormat="1" ht="12.75" x14ac:dyDescent="0.2">
      <c r="A93" s="79" t="s">
        <v>224</v>
      </c>
      <c r="B93" s="856" t="str">
        <f>VLOOKUP(A93,$A$11:$E$35,3,0)</f>
        <v>ZERO 41 LED</v>
      </c>
      <c r="C93" s="857"/>
      <c r="D93" s="850">
        <v>105.3</v>
      </c>
      <c r="E93" s="850"/>
    </row>
    <row r="94" spans="1:10" s="10" customFormat="1" ht="12.75" x14ac:dyDescent="0.2">
      <c r="A94" s="108"/>
      <c r="B94" s="109"/>
      <c r="C94" s="109"/>
      <c r="D94" s="110"/>
      <c r="E94" s="111"/>
    </row>
    <row r="95" spans="1:10" s="10" customFormat="1" ht="12.75" x14ac:dyDescent="0.2">
      <c r="A95" s="43" t="s">
        <v>35</v>
      </c>
      <c r="B95" s="44" t="s">
        <v>49</v>
      </c>
      <c r="C95" s="45" t="s">
        <v>36</v>
      </c>
      <c r="D95" s="45" t="s">
        <v>158</v>
      </c>
      <c r="E95" s="45" t="s">
        <v>159</v>
      </c>
    </row>
    <row r="96" spans="1:10" s="10" customFormat="1" ht="39.75" customHeight="1" x14ac:dyDescent="0.2">
      <c r="A96" s="46" t="s">
        <v>281</v>
      </c>
      <c r="B96" s="47" t="e">
        <f>#REF!</f>
        <v>#REF!</v>
      </c>
      <c r="C96" s="48" t="s">
        <v>108</v>
      </c>
      <c r="D96" s="49">
        <v>44503</v>
      </c>
      <c r="E96" s="50">
        <f>IF(SUM(D98:E100)&lt;&gt;0,MEDIAN(D98:E100),"")</f>
        <v>152.99</v>
      </c>
    </row>
    <row r="97" spans="1:5" s="10" customFormat="1" ht="12.75" x14ac:dyDescent="0.2">
      <c r="A97" s="51" t="s">
        <v>162</v>
      </c>
      <c r="B97" s="853" t="s">
        <v>163</v>
      </c>
      <c r="C97" s="853"/>
      <c r="D97" s="854" t="s">
        <v>148</v>
      </c>
      <c r="E97" s="854"/>
    </row>
    <row r="98" spans="1:5" s="10" customFormat="1" ht="12.75" x14ac:dyDescent="0.2">
      <c r="A98" s="78" t="s">
        <v>169</v>
      </c>
      <c r="B98" s="858" t="str">
        <f>VLOOKUP(A98,$A$11:$E$35,3,0)</f>
        <v>AMERICANAS</v>
      </c>
      <c r="C98" s="858"/>
      <c r="D98" s="855">
        <v>152.99</v>
      </c>
      <c r="E98" s="855"/>
    </row>
    <row r="99" spans="1:5" s="10" customFormat="1" ht="12.75" x14ac:dyDescent="0.2">
      <c r="A99" s="41" t="s">
        <v>266</v>
      </c>
      <c r="B99" s="859" t="str">
        <f>VLOOKUP(A99,$A$11:$E$35,3,0)</f>
        <v>HIDRO ECO BR</v>
      </c>
      <c r="C99" s="860"/>
      <c r="D99" s="852">
        <v>165.01</v>
      </c>
      <c r="E99" s="852"/>
    </row>
    <row r="100" spans="1:5" s="10" customFormat="1" ht="12.75" x14ac:dyDescent="0.2">
      <c r="A100" s="79" t="s">
        <v>267</v>
      </c>
      <c r="B100" s="856" t="str">
        <f>VLOOKUP(A100,$A$11:$E$51,3,0)</f>
        <v>TECNO FERRAMENTAS</v>
      </c>
      <c r="C100" s="857"/>
      <c r="D100" s="850">
        <v>128.99</v>
      </c>
      <c r="E100" s="850"/>
    </row>
    <row r="101" spans="1:5" s="10" customFormat="1" ht="12.75" x14ac:dyDescent="0.2">
      <c r="A101" s="108"/>
      <c r="B101" s="109"/>
      <c r="C101" s="109"/>
      <c r="D101" s="110"/>
      <c r="E101" s="111"/>
    </row>
    <row r="102" spans="1:5" s="10" customFormat="1" ht="12.75" x14ac:dyDescent="0.2">
      <c r="A102" s="43" t="s">
        <v>35</v>
      </c>
      <c r="B102" s="44" t="s">
        <v>49</v>
      </c>
      <c r="C102" s="45" t="s">
        <v>36</v>
      </c>
      <c r="D102" s="45" t="s">
        <v>158</v>
      </c>
      <c r="E102" s="45" t="s">
        <v>159</v>
      </c>
    </row>
    <row r="103" spans="1:5" s="10" customFormat="1" ht="12.75" x14ac:dyDescent="0.2">
      <c r="A103" s="46" t="s">
        <v>282</v>
      </c>
      <c r="B103" s="47" t="e">
        <f>#REF!</f>
        <v>#REF!</v>
      </c>
      <c r="C103" s="48" t="s">
        <v>108</v>
      </c>
      <c r="D103" s="49">
        <v>44504</v>
      </c>
      <c r="E103" s="50">
        <f>IF(SUM(D105:E107)&lt;&gt;0,MEDIAN(D105:E107),"")</f>
        <v>2.11</v>
      </c>
    </row>
    <row r="104" spans="1:5" s="10" customFormat="1" ht="12.75" x14ac:dyDescent="0.2">
      <c r="A104" s="51" t="s">
        <v>162</v>
      </c>
      <c r="B104" s="853" t="s">
        <v>163</v>
      </c>
      <c r="C104" s="853"/>
      <c r="D104" s="854" t="s">
        <v>148</v>
      </c>
      <c r="E104" s="854"/>
    </row>
    <row r="105" spans="1:5" s="10" customFormat="1" ht="12.75" x14ac:dyDescent="0.2">
      <c r="A105" s="78" t="s">
        <v>456</v>
      </c>
      <c r="B105" s="858" t="str">
        <f>VLOOKUP(A105,$A$11:$E$51,3,0)</f>
        <v>LOJA ELETRICA LTDA</v>
      </c>
      <c r="C105" s="858"/>
      <c r="D105" s="855">
        <v>2.5499999999999998</v>
      </c>
      <c r="E105" s="855"/>
    </row>
    <row r="106" spans="1:5" s="10" customFormat="1" ht="12.75" x14ac:dyDescent="0.2">
      <c r="A106" s="41" t="s">
        <v>461</v>
      </c>
      <c r="B106" s="851" t="str">
        <f>VLOOKUP(A106,$A$11:$E$51,3,0)</f>
        <v>MABORE</v>
      </c>
      <c r="C106" s="851"/>
      <c r="D106" s="852">
        <v>2.11</v>
      </c>
      <c r="E106" s="852"/>
    </row>
    <row r="107" spans="1:5" s="10" customFormat="1" ht="12.75" x14ac:dyDescent="0.2">
      <c r="A107" s="79" t="s">
        <v>462</v>
      </c>
      <c r="B107" s="849" t="str">
        <f>VLOOKUP(A107,$A$11:$E$51,3,0)</f>
        <v>CASA DOS PARAFUSOS</v>
      </c>
      <c r="C107" s="849"/>
      <c r="D107" s="850">
        <v>1.98</v>
      </c>
      <c r="E107" s="850"/>
    </row>
    <row r="108" spans="1:5" s="10" customFormat="1" ht="12.75" x14ac:dyDescent="0.2">
      <c r="A108" s="108"/>
      <c r="B108" s="109"/>
      <c r="C108" s="109"/>
      <c r="D108" s="110"/>
      <c r="E108" s="111"/>
    </row>
    <row r="109" spans="1:5" s="10" customFormat="1" ht="12.75" x14ac:dyDescent="0.2">
      <c r="A109" s="43" t="s">
        <v>35</v>
      </c>
      <c r="B109" s="44" t="s">
        <v>49</v>
      </c>
      <c r="C109" s="45" t="s">
        <v>36</v>
      </c>
      <c r="D109" s="45" t="s">
        <v>158</v>
      </c>
      <c r="E109" s="45" t="s">
        <v>159</v>
      </c>
    </row>
    <row r="110" spans="1:5" s="10" customFormat="1" ht="12.75" x14ac:dyDescent="0.2">
      <c r="A110" s="46" t="s">
        <v>283</v>
      </c>
      <c r="B110" s="47" t="e">
        <f>#REF!</f>
        <v>#REF!</v>
      </c>
      <c r="C110" s="48" t="s">
        <v>108</v>
      </c>
      <c r="D110" s="49">
        <v>44504</v>
      </c>
      <c r="E110" s="50">
        <f>IF(SUM(D112:E114)&lt;&gt;0,MEDIAN(D112:E114),"")</f>
        <v>59.48</v>
      </c>
    </row>
    <row r="111" spans="1:5" s="10" customFormat="1" ht="12.75" x14ac:dyDescent="0.2">
      <c r="A111" s="51" t="s">
        <v>162</v>
      </c>
      <c r="B111" s="853" t="s">
        <v>163</v>
      </c>
      <c r="C111" s="853"/>
      <c r="D111" s="854" t="s">
        <v>148</v>
      </c>
      <c r="E111" s="854"/>
    </row>
    <row r="112" spans="1:5" s="10" customFormat="1" ht="12.75" x14ac:dyDescent="0.2">
      <c r="A112" s="78" t="s">
        <v>463</v>
      </c>
      <c r="B112" s="851" t="str">
        <f>VLOOKUP(A112,$A$11:$E$51,3,0)</f>
        <v>ORUBY</v>
      </c>
      <c r="C112" s="851"/>
      <c r="D112" s="855">
        <v>61.99</v>
      </c>
      <c r="E112" s="855"/>
    </row>
    <row r="113" spans="1:5" s="10" customFormat="1" ht="12.75" x14ac:dyDescent="0.2">
      <c r="A113" s="41" t="s">
        <v>275</v>
      </c>
      <c r="B113" s="851" t="str">
        <f>VLOOKUP(A113,$A$11:$E$51,3,0)</f>
        <v>ELETRO CENTER</v>
      </c>
      <c r="C113" s="851"/>
      <c r="D113" s="852">
        <v>59.48</v>
      </c>
      <c r="E113" s="852"/>
    </row>
    <row r="114" spans="1:5" s="10" customFormat="1" ht="12.75" x14ac:dyDescent="0.2">
      <c r="A114" s="79" t="s">
        <v>276</v>
      </c>
      <c r="B114" s="849" t="str">
        <f>VLOOKUP(A114,$A$11:$E$51,3,0)</f>
        <v>ELETRICA POLO</v>
      </c>
      <c r="C114" s="849"/>
      <c r="D114" s="850">
        <v>57.6</v>
      </c>
      <c r="E114" s="850"/>
    </row>
    <row r="115" spans="1:5" s="10" customFormat="1" ht="12.75" x14ac:dyDescent="0.2">
      <c r="A115" s="108"/>
      <c r="B115" s="109"/>
      <c r="C115" s="109"/>
      <c r="D115" s="110"/>
      <c r="E115" s="111"/>
    </row>
    <row r="116" spans="1:5" s="10" customFormat="1" ht="12.75" x14ac:dyDescent="0.2">
      <c r="A116" s="43" t="s">
        <v>35</v>
      </c>
      <c r="B116" s="44" t="s">
        <v>49</v>
      </c>
      <c r="C116" s="45" t="s">
        <v>36</v>
      </c>
      <c r="D116" s="45" t="s">
        <v>158</v>
      </c>
      <c r="E116" s="45" t="s">
        <v>159</v>
      </c>
    </row>
    <row r="117" spans="1:5" s="10" customFormat="1" ht="23.25" customHeight="1" x14ac:dyDescent="0.2">
      <c r="A117" s="46" t="s">
        <v>284</v>
      </c>
      <c r="B117" s="47" t="e">
        <f>#REF!</f>
        <v>#REF!</v>
      </c>
      <c r="C117" s="48" t="s">
        <v>108</v>
      </c>
      <c r="D117" s="49">
        <v>44504</v>
      </c>
      <c r="E117" s="50">
        <f>IF(SUM(D119:E121)&lt;&gt;0,MEDIAN(D119:E121),"")</f>
        <v>59.48</v>
      </c>
    </row>
    <row r="118" spans="1:5" s="10" customFormat="1" ht="12.75" x14ac:dyDescent="0.2">
      <c r="A118" s="51" t="s">
        <v>162</v>
      </c>
      <c r="B118" s="853" t="s">
        <v>163</v>
      </c>
      <c r="C118" s="853"/>
      <c r="D118" s="854" t="s">
        <v>148</v>
      </c>
      <c r="E118" s="854"/>
    </row>
    <row r="119" spans="1:5" s="10" customFormat="1" ht="12.75" x14ac:dyDescent="0.2">
      <c r="A119" s="78" t="s">
        <v>463</v>
      </c>
      <c r="B119" s="851" t="str">
        <f>VLOOKUP(A119,$A$11:$E$51,3,0)</f>
        <v>ORUBY</v>
      </c>
      <c r="C119" s="851"/>
      <c r="D119" s="855">
        <v>61.99</v>
      </c>
      <c r="E119" s="855"/>
    </row>
    <row r="120" spans="1:5" s="10" customFormat="1" ht="12.75" x14ac:dyDescent="0.2">
      <c r="A120" s="41" t="s">
        <v>275</v>
      </c>
      <c r="B120" s="851" t="str">
        <f>VLOOKUP(A120,$A$11:$E$51,3,0)</f>
        <v>ELETRO CENTER</v>
      </c>
      <c r="C120" s="851"/>
      <c r="D120" s="852">
        <v>59.48</v>
      </c>
      <c r="E120" s="852"/>
    </row>
    <row r="121" spans="1:5" s="10" customFormat="1" ht="12.75" x14ac:dyDescent="0.2">
      <c r="A121" s="79" t="s">
        <v>276</v>
      </c>
      <c r="B121" s="849" t="str">
        <f>VLOOKUP(A121,$A$11:$E$51,3,0)</f>
        <v>ELETRICA POLO</v>
      </c>
      <c r="C121" s="849"/>
      <c r="D121" s="850">
        <v>57.6</v>
      </c>
      <c r="E121" s="850"/>
    </row>
    <row r="122" spans="1:5" s="10" customFormat="1" ht="12.75" x14ac:dyDescent="0.2">
      <c r="A122" s="108"/>
      <c r="B122" s="109"/>
      <c r="C122" s="109"/>
      <c r="D122" s="110"/>
      <c r="E122" s="111"/>
    </row>
    <row r="123" spans="1:5" s="10" customFormat="1" ht="12.75" x14ac:dyDescent="0.2">
      <c r="A123" s="108"/>
      <c r="B123" s="109"/>
      <c r="C123" s="109"/>
      <c r="D123" s="110"/>
      <c r="E123" s="111"/>
    </row>
    <row r="124" spans="1:5" s="10" customFormat="1" ht="12.75" x14ac:dyDescent="0.2">
      <c r="A124" s="108"/>
      <c r="B124" s="109"/>
      <c r="C124" s="109"/>
      <c r="D124" s="110"/>
      <c r="E124" s="111"/>
    </row>
    <row r="125" spans="1:5" s="10" customFormat="1" ht="12.75" x14ac:dyDescent="0.2">
      <c r="A125" s="108"/>
      <c r="B125" s="109"/>
      <c r="C125" s="109"/>
      <c r="D125" s="110"/>
      <c r="E125" s="111"/>
    </row>
    <row r="126" spans="1:5" s="10" customFormat="1" ht="12.75" x14ac:dyDescent="0.2">
      <c r="A126" s="108"/>
      <c r="B126" s="109"/>
      <c r="C126" s="109"/>
      <c r="D126" s="110"/>
      <c r="E126" s="111"/>
    </row>
    <row r="127" spans="1:5" s="10" customFormat="1" ht="12.75" x14ac:dyDescent="0.2">
      <c r="A127" s="108"/>
      <c r="B127" s="109"/>
      <c r="C127" s="109"/>
      <c r="D127" s="110"/>
      <c r="E127" s="111"/>
    </row>
    <row r="128" spans="1:5" s="10" customFormat="1" ht="12.75" x14ac:dyDescent="0.2">
      <c r="A128" s="108"/>
      <c r="B128" s="109"/>
      <c r="C128" s="109"/>
      <c r="D128" s="110"/>
      <c r="E128" s="111"/>
    </row>
    <row r="129" spans="1:5" s="10" customFormat="1" ht="12.75" x14ac:dyDescent="0.2">
      <c r="A129" s="108"/>
      <c r="B129" s="109"/>
      <c r="C129" s="109"/>
      <c r="D129" s="110"/>
      <c r="E129" s="111"/>
    </row>
    <row r="130" spans="1:5" s="10" customFormat="1" ht="12.75" x14ac:dyDescent="0.2">
      <c r="A130" s="108"/>
      <c r="B130" s="109"/>
      <c r="C130" s="109"/>
      <c r="D130" s="110"/>
      <c r="E130" s="111"/>
    </row>
    <row r="131" spans="1:5" s="10" customFormat="1" ht="12.75" x14ac:dyDescent="0.2">
      <c r="A131" s="43" t="s">
        <v>35</v>
      </c>
      <c r="B131" s="44" t="s">
        <v>49</v>
      </c>
      <c r="C131" s="45" t="s">
        <v>36</v>
      </c>
      <c r="D131" s="45" t="s">
        <v>158</v>
      </c>
      <c r="E131" s="45" t="s">
        <v>159</v>
      </c>
    </row>
    <row r="132" spans="1:5" s="10" customFormat="1" ht="31.5" x14ac:dyDescent="0.2">
      <c r="A132" s="46" t="s">
        <v>282</v>
      </c>
      <c r="B132" s="47" t="s">
        <v>420</v>
      </c>
      <c r="C132" s="48" t="s">
        <v>108</v>
      </c>
      <c r="D132" s="49">
        <v>44504</v>
      </c>
      <c r="E132" s="50">
        <f>IF(SUM(D134:E136)&lt;&gt;0,MEDIAN(D134:E136),"")</f>
        <v>6025.3</v>
      </c>
    </row>
    <row r="133" spans="1:5" s="10" customFormat="1" ht="12.75" x14ac:dyDescent="0.2">
      <c r="A133" s="51" t="s">
        <v>162</v>
      </c>
      <c r="B133" s="853" t="s">
        <v>163</v>
      </c>
      <c r="C133" s="853"/>
      <c r="D133" s="854" t="s">
        <v>148</v>
      </c>
      <c r="E133" s="854"/>
    </row>
    <row r="134" spans="1:5" s="10" customFormat="1" ht="12.75" x14ac:dyDescent="0.2">
      <c r="A134" s="78" t="s">
        <v>247</v>
      </c>
      <c r="B134" s="858" t="str">
        <f>VLOOKUP(A134,$A$11:$E$35,3,0)</f>
        <v>CRISTAL VIDROS</v>
      </c>
      <c r="C134" s="858"/>
      <c r="D134" s="855">
        <v>6983.99</v>
      </c>
      <c r="E134" s="855"/>
    </row>
    <row r="135" spans="1:5" s="10" customFormat="1" ht="12.75" x14ac:dyDescent="0.2">
      <c r="A135" s="41" t="s">
        <v>248</v>
      </c>
      <c r="B135" s="859" t="str">
        <f>VLOOKUP(A135,$A$11:$E$35,3,0)</f>
        <v>NELSON VIDROS</v>
      </c>
      <c r="C135" s="860"/>
      <c r="D135" s="852">
        <v>5895.2</v>
      </c>
      <c r="E135" s="852"/>
    </row>
    <row r="136" spans="1:5" s="10" customFormat="1" ht="12.75" x14ac:dyDescent="0.2">
      <c r="A136" s="79" t="s">
        <v>249</v>
      </c>
      <c r="B136" s="856" t="str">
        <f>VLOOKUP(A136,$A$11:$E$35,3,0)</f>
        <v>VARANDA VIDROS</v>
      </c>
      <c r="C136" s="857"/>
      <c r="D136" s="850">
        <v>6025.3</v>
      </c>
      <c r="E136" s="850"/>
    </row>
    <row r="137" spans="1:5" s="10" customFormat="1" ht="12.75" x14ac:dyDescent="0.2">
      <c r="A137" s="82"/>
      <c r="D137" s="56"/>
      <c r="E137" s="83"/>
    </row>
    <row r="138" spans="1:5" s="10" customFormat="1" ht="12.75" x14ac:dyDescent="0.2">
      <c r="A138" s="43" t="s">
        <v>35</v>
      </c>
      <c r="B138" s="44" t="s">
        <v>49</v>
      </c>
      <c r="C138" s="45" t="s">
        <v>36</v>
      </c>
      <c r="D138" s="45" t="s">
        <v>158</v>
      </c>
      <c r="E138" s="45" t="s">
        <v>159</v>
      </c>
    </row>
    <row r="139" spans="1:5" s="10" customFormat="1" ht="31.5" x14ac:dyDescent="0.2">
      <c r="A139" s="46" t="s">
        <v>282</v>
      </c>
      <c r="B139" s="81" t="s">
        <v>418</v>
      </c>
      <c r="C139" s="48" t="s">
        <v>42</v>
      </c>
      <c r="D139" s="49">
        <v>44504</v>
      </c>
      <c r="E139" s="50">
        <f>IF(SUM(D141:E143)&lt;&gt;0,MEDIAN(D141:E143),"")</f>
        <v>1400</v>
      </c>
    </row>
    <row r="140" spans="1:5" s="10" customFormat="1" ht="12.75" x14ac:dyDescent="0.2">
      <c r="A140" s="51" t="s">
        <v>162</v>
      </c>
      <c r="B140" s="853" t="s">
        <v>163</v>
      </c>
      <c r="C140" s="853"/>
      <c r="D140" s="854" t="s">
        <v>148</v>
      </c>
      <c r="E140" s="854"/>
    </row>
    <row r="141" spans="1:5" s="10" customFormat="1" ht="12.75" x14ac:dyDescent="0.2">
      <c r="A141" s="78" t="s">
        <v>250</v>
      </c>
      <c r="B141" s="858" t="str">
        <f>VLOOKUP(A141,$A$11:$E$35,3,0)</f>
        <v>ESQUADRIAS SÃO CHINE</v>
      </c>
      <c r="C141" s="858"/>
      <c r="D141" s="855">
        <v>1100</v>
      </c>
      <c r="E141" s="855"/>
    </row>
    <row r="142" spans="1:5" s="10" customFormat="1" ht="12.75" x14ac:dyDescent="0.2">
      <c r="A142" s="41" t="s">
        <v>251</v>
      </c>
      <c r="B142" s="859" t="str">
        <f>VLOOKUP(A142,$A$11:$E$35,3,0)</f>
        <v>ESQUADRIAS GUAÇU</v>
      </c>
      <c r="C142" s="860"/>
      <c r="D142" s="852">
        <v>1400</v>
      </c>
      <c r="E142" s="852"/>
    </row>
    <row r="143" spans="1:5" s="10" customFormat="1" ht="12.75" x14ac:dyDescent="0.2">
      <c r="A143" s="79" t="s">
        <v>252</v>
      </c>
      <c r="B143" s="856" t="str">
        <f>VLOOKUP(A143,$A$11:$E$35,3,0)</f>
        <v>KS ESQUADRIAS</v>
      </c>
      <c r="C143" s="857"/>
      <c r="D143" s="850">
        <v>1980</v>
      </c>
      <c r="E143" s="850"/>
    </row>
    <row r="144" spans="1:5" s="10" customFormat="1" ht="12.75" x14ac:dyDescent="0.2">
      <c r="A144" s="82"/>
      <c r="D144" s="56"/>
      <c r="E144" s="83"/>
    </row>
    <row r="145" spans="1:5" s="10" customFormat="1" ht="12.75" x14ac:dyDescent="0.2">
      <c r="A145" s="43" t="s">
        <v>35</v>
      </c>
      <c r="B145" s="44" t="s">
        <v>49</v>
      </c>
      <c r="C145" s="45" t="s">
        <v>36</v>
      </c>
      <c r="D145" s="45" t="s">
        <v>158</v>
      </c>
      <c r="E145" s="45" t="s">
        <v>159</v>
      </c>
    </row>
    <row r="146" spans="1:5" s="10" customFormat="1" ht="31.5" x14ac:dyDescent="0.2">
      <c r="A146" s="46" t="s">
        <v>283</v>
      </c>
      <c r="B146" s="81" t="s">
        <v>467</v>
      </c>
      <c r="C146" s="48" t="s">
        <v>108</v>
      </c>
      <c r="D146" s="49">
        <v>44504</v>
      </c>
      <c r="E146" s="50">
        <f>IF(SUM(D148:E150)&lt;&gt;0,MEDIAN(D148:E150),"")</f>
        <v>2687.37</v>
      </c>
    </row>
    <row r="147" spans="1:5" s="10" customFormat="1" ht="12.75" x14ac:dyDescent="0.2">
      <c r="A147" s="51" t="s">
        <v>162</v>
      </c>
      <c r="B147" s="853" t="s">
        <v>163</v>
      </c>
      <c r="C147" s="853"/>
      <c r="D147" s="854" t="s">
        <v>148</v>
      </c>
      <c r="E147" s="854"/>
    </row>
    <row r="148" spans="1:5" s="10" customFormat="1" ht="12.75" x14ac:dyDescent="0.2">
      <c r="A148" s="78" t="s">
        <v>250</v>
      </c>
      <c r="B148" s="858" t="str">
        <f>VLOOKUP(A148,$A$11:$E$35,3,0)</f>
        <v>ESQUADRIAS SÃO CHINE</v>
      </c>
      <c r="C148" s="858"/>
      <c r="D148" s="855">
        <v>2687.37</v>
      </c>
      <c r="E148" s="855"/>
    </row>
    <row r="149" spans="1:5" s="10" customFormat="1" ht="12.75" x14ac:dyDescent="0.2">
      <c r="A149" s="41" t="s">
        <v>251</v>
      </c>
      <c r="B149" s="859" t="str">
        <f>VLOOKUP(A149,$A$11:$E$35,3,0)</f>
        <v>ESQUADRIAS GUAÇU</v>
      </c>
      <c r="C149" s="860"/>
      <c r="D149" s="852">
        <v>4775.12</v>
      </c>
      <c r="E149" s="852"/>
    </row>
    <row r="150" spans="1:5" s="10" customFormat="1" ht="12.75" x14ac:dyDescent="0.2">
      <c r="A150" s="79" t="s">
        <v>252</v>
      </c>
      <c r="B150" s="856" t="str">
        <f>VLOOKUP(A150,$A$11:$E$35,3,0)</f>
        <v>KS ESQUADRIAS</v>
      </c>
      <c r="C150" s="857"/>
      <c r="D150" s="850">
        <v>2368</v>
      </c>
      <c r="E150" s="850"/>
    </row>
    <row r="151" spans="1:5" s="10" customFormat="1" ht="12.75" x14ac:dyDescent="0.2">
      <c r="A151" s="82"/>
      <c r="D151" s="56"/>
      <c r="E151" s="83"/>
    </row>
    <row r="152" spans="1:5" s="10" customFormat="1" ht="12.75" x14ac:dyDescent="0.2">
      <c r="A152" s="43" t="s">
        <v>35</v>
      </c>
      <c r="B152" s="44" t="s">
        <v>49</v>
      </c>
      <c r="C152" s="45" t="s">
        <v>36</v>
      </c>
      <c r="D152" s="45" t="s">
        <v>158</v>
      </c>
      <c r="E152" s="45" t="s">
        <v>159</v>
      </c>
    </row>
    <row r="153" spans="1:5" s="10" customFormat="1" ht="42" x14ac:dyDescent="0.2">
      <c r="A153" s="46" t="s">
        <v>284</v>
      </c>
      <c r="B153" s="81" t="str">
        <f>[10]ORÇAMENTO_DES!G175</f>
        <v>PORTA DE CORRER AUTOMÁTICA, EM VIDRO TEMPERADO INCOLOR 8MM, 4 FOLHAS (2 MOVEIS E DUAS FIXAS), COM BATE FECHA, NAS DIMENSÕES 2,2X270CM - FORNECIMENTO E INSTALAÇÃO</v>
      </c>
      <c r="C153" s="48" t="s">
        <v>161</v>
      </c>
      <c r="D153" s="49">
        <v>44504</v>
      </c>
      <c r="E153" s="50">
        <f>IF(SUM(D155:E157)&lt;&gt;0,MEDIAN(D155:E157),"")</f>
        <v>16104.65</v>
      </c>
    </row>
    <row r="154" spans="1:5" s="10" customFormat="1" ht="12.75" x14ac:dyDescent="0.2">
      <c r="A154" s="51" t="s">
        <v>162</v>
      </c>
      <c r="B154" s="853" t="s">
        <v>163</v>
      </c>
      <c r="C154" s="853"/>
      <c r="D154" s="854" t="s">
        <v>148</v>
      </c>
      <c r="E154" s="854"/>
    </row>
    <row r="155" spans="1:5" s="10" customFormat="1" ht="12.75" x14ac:dyDescent="0.2">
      <c r="A155" s="78" t="s">
        <v>247</v>
      </c>
      <c r="B155" s="858" t="str">
        <f>VLOOKUP(A155,$A$11:$E$35,3,0)</f>
        <v>CRISTAL VIDROS</v>
      </c>
      <c r="C155" s="858"/>
      <c r="D155" s="855">
        <v>17918.86</v>
      </c>
      <c r="E155" s="855"/>
    </row>
    <row r="156" spans="1:5" s="10" customFormat="1" ht="12.75" x14ac:dyDescent="0.2">
      <c r="A156" s="41" t="s">
        <v>248</v>
      </c>
      <c r="B156" s="859" t="str">
        <f>VLOOKUP(A156,$A$11:$E$35,3,0)</f>
        <v>NELSON VIDROS</v>
      </c>
      <c r="C156" s="860"/>
      <c r="D156" s="852">
        <v>15845.5</v>
      </c>
      <c r="E156" s="852"/>
    </row>
    <row r="157" spans="1:5" s="10" customFormat="1" ht="12.75" x14ac:dyDescent="0.2">
      <c r="A157" s="79" t="s">
        <v>249</v>
      </c>
      <c r="B157" s="856" t="str">
        <f>VLOOKUP(A157,$A$11:$E$35,3,0)</f>
        <v>VARANDA VIDROS</v>
      </c>
      <c r="C157" s="857"/>
      <c r="D157" s="850">
        <v>16104.65</v>
      </c>
      <c r="E157" s="850"/>
    </row>
    <row r="158" spans="1:5" s="10" customFormat="1" ht="12.75" x14ac:dyDescent="0.2">
      <c r="A158" s="82"/>
      <c r="D158" s="56"/>
      <c r="E158" s="83"/>
    </row>
    <row r="159" spans="1:5" s="10" customFormat="1" ht="12.75" x14ac:dyDescent="0.2">
      <c r="A159" s="43" t="s">
        <v>35</v>
      </c>
      <c r="B159" s="44" t="s">
        <v>49</v>
      </c>
      <c r="C159" s="45" t="s">
        <v>36</v>
      </c>
      <c r="D159" s="45" t="s">
        <v>158</v>
      </c>
      <c r="E159" s="45" t="s">
        <v>159</v>
      </c>
    </row>
    <row r="160" spans="1:5" s="10" customFormat="1" ht="31.5" x14ac:dyDescent="0.2">
      <c r="A160" s="46" t="s">
        <v>285</v>
      </c>
      <c r="B160" s="47" t="s">
        <v>421</v>
      </c>
      <c r="C160" s="48" t="s">
        <v>108</v>
      </c>
      <c r="D160" s="49">
        <v>44463</v>
      </c>
      <c r="E160" s="50">
        <f>IF(SUM(D162:E164)&lt;&gt;0,MEDIAN(D162:E164),"")</f>
        <v>238490</v>
      </c>
    </row>
    <row r="161" spans="1:5" s="10" customFormat="1" ht="12.75" x14ac:dyDescent="0.2">
      <c r="A161" s="51" t="s">
        <v>162</v>
      </c>
      <c r="B161" s="853" t="s">
        <v>163</v>
      </c>
      <c r="C161" s="853"/>
      <c r="D161" s="854" t="s">
        <v>148</v>
      </c>
      <c r="E161" s="854"/>
    </row>
    <row r="162" spans="1:5" s="10" customFormat="1" ht="12.75" x14ac:dyDescent="0.2">
      <c r="A162" s="41" t="s">
        <v>259</v>
      </c>
      <c r="B162" s="859" t="str">
        <f>VLOOKUP(A162,$A$11:$E$35,3,0)</f>
        <v>GAÚCHA CONSTRUÇÕES ELÉTRICAS</v>
      </c>
      <c r="C162" s="860"/>
      <c r="D162" s="861">
        <v>238490</v>
      </c>
      <c r="E162" s="861"/>
    </row>
    <row r="163" spans="1:5" s="10" customFormat="1" ht="12.75" x14ac:dyDescent="0.2">
      <c r="A163" s="41" t="s">
        <v>260</v>
      </c>
      <c r="B163" s="859" t="str">
        <f>VLOOKUP(A163,$A$11:$E$52,3,0)</f>
        <v>KIMARKI</v>
      </c>
      <c r="C163" s="860"/>
      <c r="D163" s="862">
        <v>225543</v>
      </c>
      <c r="E163" s="862"/>
    </row>
    <row r="164" spans="1:5" s="10" customFormat="1" ht="12.75" x14ac:dyDescent="0.2">
      <c r="A164" s="41" t="s">
        <v>261</v>
      </c>
      <c r="B164" s="859" t="str">
        <f>VLOOKUP(A164,$A$11:$E$52,3,0)</f>
        <v>CONTRAFO</v>
      </c>
      <c r="C164" s="860"/>
      <c r="D164" s="863">
        <v>396750</v>
      </c>
      <c r="E164" s="863"/>
    </row>
    <row r="165" spans="1:5" s="10" customFormat="1" ht="12.75" x14ac:dyDescent="0.2">
      <c r="A165" s="82"/>
      <c r="D165" s="56"/>
      <c r="E165" s="83"/>
    </row>
    <row r="166" spans="1:5" s="10" customFormat="1" ht="12.75" x14ac:dyDescent="0.2">
      <c r="A166" s="43" t="s">
        <v>35</v>
      </c>
      <c r="B166" s="44" t="s">
        <v>49</v>
      </c>
      <c r="C166" s="45" t="s">
        <v>36</v>
      </c>
      <c r="D166" s="45" t="s">
        <v>158</v>
      </c>
      <c r="E166" s="45" t="s">
        <v>159</v>
      </c>
    </row>
    <row r="167" spans="1:5" s="10" customFormat="1" ht="44.25" customHeight="1" x14ac:dyDescent="0.2">
      <c r="A167" s="80" t="s">
        <v>286</v>
      </c>
      <c r="B167" s="47" t="s">
        <v>468</v>
      </c>
      <c r="C167" s="48" t="s">
        <v>108</v>
      </c>
      <c r="D167" s="49">
        <v>44462</v>
      </c>
      <c r="E167" s="50">
        <f>IF(SUM(D169:E171)&lt;&gt;0,MEDIAN(D169:E171),"")</f>
        <v>260190</v>
      </c>
    </row>
    <row r="168" spans="1:5" s="10" customFormat="1" ht="12.75" x14ac:dyDescent="0.2">
      <c r="A168" s="51" t="s">
        <v>162</v>
      </c>
      <c r="B168" s="853" t="s">
        <v>163</v>
      </c>
      <c r="C168" s="853"/>
      <c r="D168" s="854" t="s">
        <v>148</v>
      </c>
      <c r="E168" s="854"/>
    </row>
    <row r="169" spans="1:5" s="10" customFormat="1" ht="12.75" x14ac:dyDescent="0.2">
      <c r="A169" s="78" t="s">
        <v>253</v>
      </c>
      <c r="B169" s="864" t="str">
        <f>VLOOKUP(A169,$A$11:$E$52,3,0)</f>
        <v>GERAFORTE</v>
      </c>
      <c r="C169" s="865"/>
      <c r="D169" s="861">
        <v>317900</v>
      </c>
      <c r="E169" s="861"/>
    </row>
    <row r="170" spans="1:5" s="10" customFormat="1" ht="12.75" x14ac:dyDescent="0.2">
      <c r="A170" s="41" t="s">
        <v>256</v>
      </c>
      <c r="B170" s="859" t="str">
        <f>VLOOKUP(A170,$A$11:$E$52,3,0)</f>
        <v>STEMAC</v>
      </c>
      <c r="C170" s="860"/>
      <c r="D170" s="862">
        <v>260190</v>
      </c>
      <c r="E170" s="862"/>
    </row>
    <row r="171" spans="1:5" s="10" customFormat="1" ht="12.75" x14ac:dyDescent="0.2">
      <c r="A171" s="79" t="s">
        <v>258</v>
      </c>
      <c r="B171" s="856" t="str">
        <f>VLOOKUP(A171,$A$11:$E$52,3,0)</f>
        <v>GENERAC</v>
      </c>
      <c r="C171" s="857"/>
      <c r="D171" s="863">
        <v>234560</v>
      </c>
      <c r="E171" s="863"/>
    </row>
    <row r="172" spans="1:5" s="10" customFormat="1" ht="12.75" x14ac:dyDescent="0.2">
      <c r="A172" s="82"/>
      <c r="D172" s="56"/>
      <c r="E172" s="83"/>
    </row>
    <row r="173" spans="1:5" s="10" customFormat="1" ht="12.75" x14ac:dyDescent="0.2">
      <c r="A173" s="43" t="s">
        <v>35</v>
      </c>
      <c r="B173" s="44" t="s">
        <v>49</v>
      </c>
      <c r="C173" s="45" t="s">
        <v>36</v>
      </c>
      <c r="D173" s="45" t="s">
        <v>158</v>
      </c>
      <c r="E173" s="45" t="s">
        <v>159</v>
      </c>
    </row>
    <row r="174" spans="1:5" s="10" customFormat="1" ht="12.75" x14ac:dyDescent="0.2">
      <c r="A174" s="80" t="s">
        <v>287</v>
      </c>
      <c r="B174" s="81" t="e">
        <f>ORÇAMENTO_DES!#REF!</f>
        <v>#REF!</v>
      </c>
      <c r="C174" s="48" t="s">
        <v>108</v>
      </c>
      <c r="D174" s="49">
        <v>44462</v>
      </c>
      <c r="E174" s="50">
        <f>IF(SUM(D176:E178)&lt;&gt;0,MEDIAN(D176:E178),"")</f>
        <v>294606</v>
      </c>
    </row>
    <row r="175" spans="1:5" s="10" customFormat="1" ht="12.75" x14ac:dyDescent="0.2">
      <c r="A175" s="51" t="s">
        <v>162</v>
      </c>
      <c r="B175" s="853" t="s">
        <v>163</v>
      </c>
      <c r="C175" s="853"/>
      <c r="D175" s="854" t="s">
        <v>148</v>
      </c>
      <c r="E175" s="854"/>
    </row>
    <row r="176" spans="1:5" s="10" customFormat="1" ht="12.75" x14ac:dyDescent="0.2">
      <c r="A176" s="41" t="s">
        <v>260</v>
      </c>
      <c r="B176" s="858" t="str">
        <f>VLOOKUP(A176,$A$11:$E$35,3,0)</f>
        <v>KIMARKI</v>
      </c>
      <c r="C176" s="858"/>
      <c r="D176" s="861">
        <v>317900</v>
      </c>
      <c r="E176" s="861"/>
    </row>
    <row r="177" spans="1:6" s="10" customFormat="1" ht="12.75" x14ac:dyDescent="0.2">
      <c r="A177" s="41" t="s">
        <v>261</v>
      </c>
      <c r="B177" s="859" t="str">
        <f>VLOOKUP(A177,$A$11:$E$35,3,0)</f>
        <v>CONTRAFO</v>
      </c>
      <c r="C177" s="860"/>
      <c r="D177" s="862">
        <v>260190</v>
      </c>
      <c r="E177" s="862"/>
    </row>
    <row r="178" spans="1:6" s="10" customFormat="1" ht="12.75" x14ac:dyDescent="0.2">
      <c r="A178" s="41" t="s">
        <v>266</v>
      </c>
      <c r="B178" s="856" t="str">
        <f>VLOOKUP(A178,$A$11:$E$35,3,0)</f>
        <v>HIDRO ECO BR</v>
      </c>
      <c r="C178" s="857"/>
      <c r="D178" s="863">
        <v>294606</v>
      </c>
      <c r="E178" s="863"/>
    </row>
    <row r="179" spans="1:6" s="10" customFormat="1" ht="12.75" x14ac:dyDescent="0.2">
      <c r="A179" s="82"/>
      <c r="D179" s="56"/>
      <c r="E179" s="83"/>
    </row>
    <row r="180" spans="1:6" s="10" customFormat="1" ht="12.75" x14ac:dyDescent="0.2">
      <c r="A180" s="43" t="s">
        <v>35</v>
      </c>
      <c r="B180" s="44" t="s">
        <v>49</v>
      </c>
      <c r="C180" s="45" t="s">
        <v>36</v>
      </c>
      <c r="D180" s="45" t="s">
        <v>158</v>
      </c>
      <c r="E180" s="45" t="s">
        <v>159</v>
      </c>
    </row>
    <row r="181" spans="1:6" s="10" customFormat="1" ht="12.75" x14ac:dyDescent="0.2">
      <c r="A181" s="46" t="s">
        <v>288</v>
      </c>
      <c r="B181" s="47" t="e">
        <f>ORÇAMENTO_DES!#REF!</f>
        <v>#REF!</v>
      </c>
      <c r="C181" s="48" t="s">
        <v>146</v>
      </c>
      <c r="D181" s="49">
        <v>44466</v>
      </c>
      <c r="E181" s="50">
        <f>IF(SUM(D183:E185)&lt;&gt;0,MEDIAN(D183:E185),"")</f>
        <v>50000</v>
      </c>
    </row>
    <row r="182" spans="1:6" s="10" customFormat="1" ht="12.75" x14ac:dyDescent="0.2">
      <c r="A182" s="51" t="s">
        <v>162</v>
      </c>
      <c r="B182" s="853" t="s">
        <v>163</v>
      </c>
      <c r="C182" s="853"/>
      <c r="D182" s="854" t="s">
        <v>148</v>
      </c>
      <c r="E182" s="854"/>
    </row>
    <row r="183" spans="1:6" s="10" customFormat="1" ht="12.75" x14ac:dyDescent="0.2">
      <c r="A183" s="78" t="s">
        <v>461</v>
      </c>
      <c r="B183" s="858" t="str">
        <f>VLOOKUP(A183,$A$11:$E$51,3,0)</f>
        <v>MABORE</v>
      </c>
      <c r="C183" s="858"/>
      <c r="D183" s="855">
        <v>55000</v>
      </c>
      <c r="E183" s="855"/>
    </row>
    <row r="184" spans="1:6" s="10" customFormat="1" ht="12.75" x14ac:dyDescent="0.2">
      <c r="A184" s="41" t="s">
        <v>462</v>
      </c>
      <c r="B184" s="859" t="str">
        <f>VLOOKUP(A184,$A$11:$E$51,3,0)</f>
        <v>CASA DOS PARAFUSOS</v>
      </c>
      <c r="C184" s="860"/>
      <c r="D184" s="852">
        <v>39500</v>
      </c>
      <c r="E184" s="852"/>
    </row>
    <row r="185" spans="1:6" s="10" customFormat="1" ht="12.75" x14ac:dyDescent="0.2">
      <c r="A185" s="79" t="s">
        <v>463</v>
      </c>
      <c r="B185" s="856" t="str">
        <f>VLOOKUP(A185,$A$11:$E$51,3,0)</f>
        <v>ORUBY</v>
      </c>
      <c r="C185" s="857"/>
      <c r="D185" s="850">
        <v>50000</v>
      </c>
      <c r="E185" s="850"/>
    </row>
    <row r="186" spans="1:6" s="10" customFormat="1" ht="12.75" x14ac:dyDescent="0.2">
      <c r="A186" s="82"/>
      <c r="D186" s="56"/>
      <c r="E186" s="83"/>
    </row>
    <row r="187" spans="1:6" s="10" customFormat="1" ht="12.75" x14ac:dyDescent="0.2"/>
    <row r="188" spans="1:6" s="10" customFormat="1" ht="12.75" x14ac:dyDescent="0.2"/>
    <row r="189" spans="1:6" s="10" customFormat="1" ht="12.75" x14ac:dyDescent="0.2"/>
    <row r="190" spans="1:6" s="10" customFormat="1" ht="12.75" x14ac:dyDescent="0.2"/>
    <row r="191" spans="1:6" s="10" customFormat="1" x14ac:dyDescent="0.25">
      <c r="F191"/>
    </row>
    <row r="192" spans="1:6" s="10" customFormat="1" x14ac:dyDescent="0.25">
      <c r="F192"/>
    </row>
  </sheetData>
  <dataConsolidate/>
  <mergeCells count="148">
    <mergeCell ref="A4:E4"/>
    <mergeCell ref="D5:E5"/>
    <mergeCell ref="D7:E8"/>
    <mergeCell ref="A52:E52"/>
    <mergeCell ref="B55:C55"/>
    <mergeCell ref="D55:E55"/>
    <mergeCell ref="B62:C62"/>
    <mergeCell ref="D62:E62"/>
    <mergeCell ref="B63:C63"/>
    <mergeCell ref="D63:E63"/>
    <mergeCell ref="B64:C64"/>
    <mergeCell ref="D64:E64"/>
    <mergeCell ref="B56:C56"/>
    <mergeCell ref="D56:E56"/>
    <mergeCell ref="B57:C57"/>
    <mergeCell ref="D57:E57"/>
    <mergeCell ref="B58:C58"/>
    <mergeCell ref="D58:E58"/>
    <mergeCell ref="B71:C71"/>
    <mergeCell ref="D71:E71"/>
    <mergeCell ref="B72:C72"/>
    <mergeCell ref="D72:E72"/>
    <mergeCell ref="B76:C76"/>
    <mergeCell ref="D76:E76"/>
    <mergeCell ref="B65:C65"/>
    <mergeCell ref="D65:E65"/>
    <mergeCell ref="B69:C69"/>
    <mergeCell ref="D69:E69"/>
    <mergeCell ref="B70:C70"/>
    <mergeCell ref="D70:E70"/>
    <mergeCell ref="B83:C83"/>
    <mergeCell ref="D83:E83"/>
    <mergeCell ref="B84:C84"/>
    <mergeCell ref="D84:E84"/>
    <mergeCell ref="B85:C85"/>
    <mergeCell ref="D85:E85"/>
    <mergeCell ref="B77:C77"/>
    <mergeCell ref="D77:E77"/>
    <mergeCell ref="B78:C78"/>
    <mergeCell ref="D78:E78"/>
    <mergeCell ref="B79:C79"/>
    <mergeCell ref="D79:E79"/>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21:C121"/>
    <mergeCell ref="D121:E121"/>
    <mergeCell ref="B113:C113"/>
    <mergeCell ref="D113:E113"/>
    <mergeCell ref="B114:C114"/>
    <mergeCell ref="D114:E114"/>
    <mergeCell ref="B118:C118"/>
    <mergeCell ref="D118:E118"/>
    <mergeCell ref="B119:C119"/>
    <mergeCell ref="D119:E119"/>
    <mergeCell ref="B120:C120"/>
    <mergeCell ref="D120:E120"/>
  </mergeCells>
  <phoneticPr fontId="2" type="noConversion"/>
  <dataValidations count="4">
    <dataValidation type="list" allowBlank="1" showInputMessage="1" showErrorMessage="1" sqref="A183:A185 A100 A105:A107 A112:A115 A119:A129">
      <formula1>$A$11:$A$51</formula1>
    </dataValidation>
    <dataValidation type="list" allowBlank="1" showInputMessage="1" showErrorMessage="1" sqref="A163:A164 A169:A171 A176:A178">
      <formula1>$A$11:$A$52</formula1>
    </dataValidation>
    <dataValidation type="list" allowBlank="1" showInputMessage="1" showErrorMessage="1" sqref="A56:A58 A63:A66 A141:A143 A101 A70:A72 A84:A86 A162 A148:A150 A155:A157 A77:A79 A91:A94 A98:A99 A108 A134:A136 A130">
      <formula1>$A$11:$A$35</formula1>
    </dataValidation>
    <dataValidation type="list" allowBlank="1" showInputMessage="1" showErrorMessage="1" sqref="A87 A73 A80 A59">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I221"/>
  <sheetViews>
    <sheetView workbookViewId="0">
      <selection activeCell="I1" sqref="I1:K1048576"/>
    </sheetView>
  </sheetViews>
  <sheetFormatPr defaultColWidth="8.85546875" defaultRowHeight="15" x14ac:dyDescent="0.25"/>
  <cols>
    <col min="1" max="1" width="11.42578125" style="373" customWidth="1"/>
    <col min="2" max="2" width="12.42578125" style="373" customWidth="1"/>
    <col min="3" max="3" width="11.28515625" style="373" customWidth="1"/>
    <col min="4" max="4" width="67.5703125" style="373" customWidth="1"/>
    <col min="5" max="5" width="12.140625" style="373" customWidth="1"/>
    <col min="6" max="6" width="12.42578125" style="373" customWidth="1"/>
    <col min="7" max="8" width="13.28515625" style="373" customWidth="1"/>
    <col min="9" max="9" width="13.85546875" style="281" customWidth="1"/>
    <col min="10" max="16384" width="8.85546875" style="281"/>
  </cols>
  <sheetData>
    <row r="1" spans="1:9" x14ac:dyDescent="0.25">
      <c r="A1" s="381"/>
      <c r="B1" s="382"/>
      <c r="C1" s="383"/>
      <c r="D1" s="892" t="s">
        <v>1</v>
      </c>
      <c r="E1" s="893"/>
      <c r="F1" s="893"/>
      <c r="G1" s="893"/>
      <c r="H1" s="893"/>
    </row>
    <row r="2" spans="1:9" ht="15.75" x14ac:dyDescent="0.25">
      <c r="A2" s="384"/>
      <c r="B2" s="141"/>
      <c r="C2" s="385"/>
      <c r="D2" s="894" t="s">
        <v>88</v>
      </c>
      <c r="E2" s="895"/>
      <c r="F2" s="895"/>
      <c r="G2" s="895"/>
      <c r="H2" s="895"/>
    </row>
    <row r="3" spans="1:9" x14ac:dyDescent="0.25">
      <c r="A3" s="386"/>
      <c r="B3" s="387"/>
      <c r="C3" s="388"/>
      <c r="D3" s="896" t="s">
        <v>1612</v>
      </c>
      <c r="E3" s="897"/>
      <c r="F3" s="897"/>
      <c r="G3" s="897"/>
      <c r="H3" s="897"/>
    </row>
    <row r="4" spans="1:9" ht="20.25" x14ac:dyDescent="0.25">
      <c r="A4" s="898" t="s">
        <v>34</v>
      </c>
      <c r="B4" s="899"/>
      <c r="C4" s="899"/>
      <c r="D4" s="899"/>
      <c r="E4" s="899"/>
      <c r="F4" s="899"/>
      <c r="G4" s="899"/>
      <c r="H4" s="899"/>
    </row>
    <row r="5" spans="1:9" ht="15" customHeight="1" x14ac:dyDescent="0.25">
      <c r="A5" s="389" t="s">
        <v>174</v>
      </c>
      <c r="B5" s="584" t="s">
        <v>721</v>
      </c>
      <c r="C5" s="586"/>
      <c r="D5" s="586"/>
      <c r="E5" s="586"/>
      <c r="F5" s="873" t="s">
        <v>43</v>
      </c>
      <c r="G5" s="873"/>
      <c r="H5" s="873"/>
    </row>
    <row r="6" spans="1:9" x14ac:dyDescent="0.25">
      <c r="A6" s="389" t="s">
        <v>2</v>
      </c>
      <c r="B6" s="584" t="s">
        <v>101</v>
      </c>
      <c r="C6" s="586"/>
      <c r="D6" s="586"/>
      <c r="E6" s="586"/>
      <c r="F6" s="874" t="s">
        <v>719</v>
      </c>
      <c r="G6" s="874"/>
      <c r="H6" s="874"/>
    </row>
    <row r="7" spans="1:9" ht="15" customHeight="1" x14ac:dyDescent="0.25">
      <c r="A7" s="389" t="s">
        <v>3</v>
      </c>
      <c r="B7" s="584" t="s">
        <v>722</v>
      </c>
      <c r="C7" s="586"/>
      <c r="D7" s="586"/>
      <c r="E7" s="586"/>
      <c r="F7" s="874"/>
      <c r="G7" s="874"/>
      <c r="H7" s="874"/>
    </row>
    <row r="8" spans="1:9" x14ac:dyDescent="0.25">
      <c r="A8" s="390" t="s">
        <v>62</v>
      </c>
      <c r="B8" s="585" t="s">
        <v>1613</v>
      </c>
      <c r="C8" s="67"/>
      <c r="D8" s="67"/>
      <c r="E8" s="67"/>
      <c r="F8" s="875"/>
      <c r="G8" s="875"/>
      <c r="H8" s="875"/>
    </row>
    <row r="9" spans="1:9" s="321" customFormat="1" x14ac:dyDescent="0.25">
      <c r="A9" s="876"/>
      <c r="B9" s="876"/>
      <c r="C9" s="876"/>
      <c r="D9" s="876"/>
      <c r="E9" s="876"/>
      <c r="F9" s="876"/>
      <c r="G9" s="876"/>
      <c r="H9" s="876"/>
      <c r="I9" s="281"/>
    </row>
    <row r="10" spans="1:9" x14ac:dyDescent="0.25">
      <c r="A10" s="326" t="s">
        <v>644</v>
      </c>
      <c r="B10" s="877" t="s">
        <v>567</v>
      </c>
      <c r="C10" s="877" t="s">
        <v>35</v>
      </c>
      <c r="D10" s="900" t="s">
        <v>1026</v>
      </c>
      <c r="E10" s="327" t="s">
        <v>568</v>
      </c>
      <c r="F10" s="326" t="s">
        <v>42</v>
      </c>
      <c r="G10" s="328" t="s">
        <v>569</v>
      </c>
      <c r="H10" s="329">
        <v>928.96000000000015</v>
      </c>
    </row>
    <row r="11" spans="1:9" x14ac:dyDescent="0.25">
      <c r="A11" s="877" t="s">
        <v>5</v>
      </c>
      <c r="B11" s="877"/>
      <c r="C11" s="877"/>
      <c r="D11" s="901"/>
      <c r="E11" s="879" t="s">
        <v>36</v>
      </c>
      <c r="F11" s="879" t="s">
        <v>37</v>
      </c>
      <c r="G11" s="880" t="s">
        <v>41</v>
      </c>
      <c r="H11" s="881"/>
    </row>
    <row r="12" spans="1:9" ht="25.5" x14ac:dyDescent="0.25">
      <c r="A12" s="877"/>
      <c r="B12" s="877"/>
      <c r="C12" s="877"/>
      <c r="D12" s="902"/>
      <c r="E12" s="879"/>
      <c r="F12" s="879"/>
      <c r="G12" s="330" t="s">
        <v>38</v>
      </c>
      <c r="H12" s="330" t="s">
        <v>39</v>
      </c>
    </row>
    <row r="13" spans="1:9" ht="24" x14ac:dyDescent="0.25">
      <c r="A13" s="118">
        <v>1</v>
      </c>
      <c r="B13" s="118" t="s">
        <v>51</v>
      </c>
      <c r="C13" s="118">
        <v>88489</v>
      </c>
      <c r="D13" s="112" t="s">
        <v>2128</v>
      </c>
      <c r="E13" s="113" t="s">
        <v>42</v>
      </c>
      <c r="F13" s="325">
        <v>5.0648999999999997</v>
      </c>
      <c r="G13" s="331" t="s">
        <v>2129</v>
      </c>
      <c r="H13" s="138">
        <v>61.03</v>
      </c>
    </row>
    <row r="14" spans="1:9" ht="48" x14ac:dyDescent="0.25">
      <c r="A14" s="118">
        <v>2</v>
      </c>
      <c r="B14" s="118" t="s">
        <v>51</v>
      </c>
      <c r="C14" s="118">
        <v>91170</v>
      </c>
      <c r="D14" s="112" t="s">
        <v>2130</v>
      </c>
      <c r="E14" s="113" t="s">
        <v>130</v>
      </c>
      <c r="F14" s="325">
        <v>0.13250000000000001</v>
      </c>
      <c r="G14" s="331" t="s">
        <v>2131</v>
      </c>
      <c r="H14" s="138">
        <v>1.41</v>
      </c>
    </row>
    <row r="15" spans="1:9" ht="48" x14ac:dyDescent="0.25">
      <c r="A15" s="118">
        <v>3</v>
      </c>
      <c r="B15" s="118" t="s">
        <v>51</v>
      </c>
      <c r="C15" s="118">
        <v>91173</v>
      </c>
      <c r="D15" s="112" t="s">
        <v>2132</v>
      </c>
      <c r="E15" s="113" t="s">
        <v>130</v>
      </c>
      <c r="F15" s="325">
        <v>0.17219999999999999</v>
      </c>
      <c r="G15" s="331" t="s">
        <v>2133</v>
      </c>
      <c r="H15" s="138">
        <v>0.68</v>
      </c>
    </row>
    <row r="16" spans="1:9" ht="24" x14ac:dyDescent="0.25">
      <c r="A16" s="118">
        <v>4</v>
      </c>
      <c r="B16" s="118" t="s">
        <v>51</v>
      </c>
      <c r="C16" s="118">
        <v>91341</v>
      </c>
      <c r="D16" s="112" t="s">
        <v>2134</v>
      </c>
      <c r="E16" s="113" t="s">
        <v>42</v>
      </c>
      <c r="F16" s="325">
        <v>0.153</v>
      </c>
      <c r="G16" s="331" t="s">
        <v>2135</v>
      </c>
      <c r="H16" s="138">
        <v>105.9</v>
      </c>
    </row>
    <row r="17" spans="1:8" ht="24" x14ac:dyDescent="0.25">
      <c r="A17" s="118">
        <v>5</v>
      </c>
      <c r="B17" s="118" t="s">
        <v>51</v>
      </c>
      <c r="C17" s="118">
        <v>91852</v>
      </c>
      <c r="D17" s="112" t="s">
        <v>2136</v>
      </c>
      <c r="E17" s="113" t="s">
        <v>130</v>
      </c>
      <c r="F17" s="325">
        <v>6.6199999999999995E-2</v>
      </c>
      <c r="G17" s="331" t="s">
        <v>1801</v>
      </c>
      <c r="H17" s="138">
        <v>0.51</v>
      </c>
    </row>
    <row r="18" spans="1:8" ht="24" x14ac:dyDescent="0.25">
      <c r="A18" s="118">
        <v>6</v>
      </c>
      <c r="B18" s="118" t="s">
        <v>51</v>
      </c>
      <c r="C18" s="118">
        <v>91862</v>
      </c>
      <c r="D18" s="112" t="s">
        <v>2137</v>
      </c>
      <c r="E18" s="113" t="s">
        <v>130</v>
      </c>
      <c r="F18" s="325">
        <v>0.13250000000000001</v>
      </c>
      <c r="G18" s="331" t="s">
        <v>2138</v>
      </c>
      <c r="H18" s="138">
        <v>1.1399999999999999</v>
      </c>
    </row>
    <row r="19" spans="1:8" ht="24" x14ac:dyDescent="0.25">
      <c r="A19" s="118">
        <v>7</v>
      </c>
      <c r="B19" s="118" t="s">
        <v>51</v>
      </c>
      <c r="C19" s="118">
        <v>91870</v>
      </c>
      <c r="D19" s="112" t="s">
        <v>2139</v>
      </c>
      <c r="E19" s="113" t="s">
        <v>130</v>
      </c>
      <c r="F19" s="325">
        <v>0.17219999999999999</v>
      </c>
      <c r="G19" s="331" t="s">
        <v>2140</v>
      </c>
      <c r="H19" s="138">
        <v>1.9</v>
      </c>
    </row>
    <row r="20" spans="1:8" ht="24" x14ac:dyDescent="0.25">
      <c r="A20" s="118">
        <v>8</v>
      </c>
      <c r="B20" s="118" t="s">
        <v>51</v>
      </c>
      <c r="C20" s="118">
        <v>91924</v>
      </c>
      <c r="D20" s="112" t="s">
        <v>2141</v>
      </c>
      <c r="E20" s="113" t="s">
        <v>130</v>
      </c>
      <c r="F20" s="325">
        <v>0.67549999999999999</v>
      </c>
      <c r="G20" s="331" t="s">
        <v>2142</v>
      </c>
      <c r="H20" s="138">
        <v>1.74</v>
      </c>
    </row>
    <row r="21" spans="1:8" ht="24" x14ac:dyDescent="0.25">
      <c r="A21" s="118">
        <v>9</v>
      </c>
      <c r="B21" s="118" t="s">
        <v>51</v>
      </c>
      <c r="C21" s="118">
        <v>92023</v>
      </c>
      <c r="D21" s="112" t="s">
        <v>1935</v>
      </c>
      <c r="E21" s="113" t="s">
        <v>108</v>
      </c>
      <c r="F21" s="325">
        <v>6.6199999999999995E-2</v>
      </c>
      <c r="G21" s="331" t="s">
        <v>2143</v>
      </c>
      <c r="H21" s="138">
        <v>2.79</v>
      </c>
    </row>
    <row r="22" spans="1:8" ht="36" x14ac:dyDescent="0.25">
      <c r="A22" s="118">
        <v>10</v>
      </c>
      <c r="B22" s="118" t="s">
        <v>51</v>
      </c>
      <c r="C22" s="118">
        <v>92543</v>
      </c>
      <c r="D22" s="112" t="s">
        <v>2144</v>
      </c>
      <c r="E22" s="113" t="s">
        <v>42</v>
      </c>
      <c r="F22" s="325">
        <v>1.7192000000000001</v>
      </c>
      <c r="G22" s="331" t="s">
        <v>2145</v>
      </c>
      <c r="H22" s="138">
        <v>42.61</v>
      </c>
    </row>
    <row r="23" spans="1:8" ht="24" x14ac:dyDescent="0.25">
      <c r="A23" s="118">
        <v>11</v>
      </c>
      <c r="B23" s="118" t="s">
        <v>51</v>
      </c>
      <c r="C23" s="118">
        <v>93358</v>
      </c>
      <c r="D23" s="112" t="s">
        <v>1802</v>
      </c>
      <c r="E23" s="113" t="s">
        <v>1626</v>
      </c>
      <c r="F23" s="325">
        <v>4.0399999999999998E-2</v>
      </c>
      <c r="G23" s="331" t="s">
        <v>2146</v>
      </c>
      <c r="H23" s="138">
        <v>2.92</v>
      </c>
    </row>
    <row r="24" spans="1:8" ht="36" x14ac:dyDescent="0.25">
      <c r="A24" s="118">
        <v>12</v>
      </c>
      <c r="B24" s="118" t="s">
        <v>51</v>
      </c>
      <c r="C24" s="118">
        <v>94210</v>
      </c>
      <c r="D24" s="112" t="s">
        <v>2147</v>
      </c>
      <c r="E24" s="113" t="s">
        <v>42</v>
      </c>
      <c r="F24" s="325">
        <v>1.7192000000000001</v>
      </c>
      <c r="G24" s="331" t="s">
        <v>2148</v>
      </c>
      <c r="H24" s="138">
        <v>83</v>
      </c>
    </row>
    <row r="25" spans="1:8" ht="36" x14ac:dyDescent="0.25">
      <c r="A25" s="118">
        <v>13</v>
      </c>
      <c r="B25" s="118" t="s">
        <v>51</v>
      </c>
      <c r="C25" s="118">
        <v>94559</v>
      </c>
      <c r="D25" s="112" t="s">
        <v>2149</v>
      </c>
      <c r="E25" s="113" t="s">
        <v>42</v>
      </c>
      <c r="F25" s="325">
        <v>6.6199999999999995E-2</v>
      </c>
      <c r="G25" s="331" t="s">
        <v>2150</v>
      </c>
      <c r="H25" s="138">
        <v>40.17</v>
      </c>
    </row>
    <row r="26" spans="1:8" ht="24" x14ac:dyDescent="0.25">
      <c r="A26" s="118">
        <v>14</v>
      </c>
      <c r="B26" s="118" t="s">
        <v>51</v>
      </c>
      <c r="C26" s="118">
        <v>95240</v>
      </c>
      <c r="D26" s="112" t="s">
        <v>2151</v>
      </c>
      <c r="E26" s="113" t="s">
        <v>42</v>
      </c>
      <c r="F26" s="325">
        <v>9.2999999999999992E-3</v>
      </c>
      <c r="G26" s="331" t="s">
        <v>2152</v>
      </c>
      <c r="H26" s="138">
        <v>0.16</v>
      </c>
    </row>
    <row r="27" spans="1:8" ht="24" x14ac:dyDescent="0.25">
      <c r="A27" s="118">
        <v>15</v>
      </c>
      <c r="B27" s="118" t="s">
        <v>51</v>
      </c>
      <c r="C27" s="118">
        <v>95241</v>
      </c>
      <c r="D27" s="112" t="s">
        <v>1676</v>
      </c>
      <c r="E27" s="113" t="s">
        <v>42</v>
      </c>
      <c r="F27" s="325">
        <v>1.5109999999999999</v>
      </c>
      <c r="G27" s="331" t="s">
        <v>2153</v>
      </c>
      <c r="H27" s="138">
        <v>50.72</v>
      </c>
    </row>
    <row r="28" spans="1:8" ht="24" x14ac:dyDescent="0.25">
      <c r="A28" s="118">
        <v>16</v>
      </c>
      <c r="B28" s="118" t="s">
        <v>51</v>
      </c>
      <c r="C28" s="118">
        <v>95805</v>
      </c>
      <c r="D28" s="112" t="s">
        <v>2154</v>
      </c>
      <c r="E28" s="113" t="s">
        <v>108</v>
      </c>
      <c r="F28" s="325">
        <v>0.13250000000000001</v>
      </c>
      <c r="G28" s="331" t="s">
        <v>2155</v>
      </c>
      <c r="H28" s="138">
        <v>2.2999999999999998</v>
      </c>
    </row>
    <row r="29" spans="1:8" ht="24" x14ac:dyDescent="0.25">
      <c r="A29" s="118">
        <v>17</v>
      </c>
      <c r="B29" s="118" t="s">
        <v>51</v>
      </c>
      <c r="C29" s="118">
        <v>93382</v>
      </c>
      <c r="D29" s="112" t="s">
        <v>1670</v>
      </c>
      <c r="E29" s="113" t="s">
        <v>1626</v>
      </c>
      <c r="F29" s="325">
        <v>1.06E-2</v>
      </c>
      <c r="G29" s="331" t="s">
        <v>2156</v>
      </c>
      <c r="H29" s="138">
        <v>0.23</v>
      </c>
    </row>
    <row r="30" spans="1:8" ht="36" x14ac:dyDescent="0.25">
      <c r="A30" s="118">
        <v>18</v>
      </c>
      <c r="B30" s="118" t="s">
        <v>51</v>
      </c>
      <c r="C30" s="118">
        <v>97586</v>
      </c>
      <c r="D30" s="112" t="s">
        <v>2157</v>
      </c>
      <c r="E30" s="113" t="s">
        <v>108</v>
      </c>
      <c r="F30" s="325">
        <v>6.6199999999999995E-2</v>
      </c>
      <c r="G30" s="331" t="s">
        <v>2158</v>
      </c>
      <c r="H30" s="138">
        <v>10.34</v>
      </c>
    </row>
    <row r="31" spans="1:8" ht="36" x14ac:dyDescent="0.25">
      <c r="A31" s="118">
        <v>19</v>
      </c>
      <c r="B31" s="118" t="s">
        <v>51</v>
      </c>
      <c r="C31" s="118">
        <v>98441</v>
      </c>
      <c r="D31" s="112" t="s">
        <v>2159</v>
      </c>
      <c r="E31" s="113" t="s">
        <v>42</v>
      </c>
      <c r="F31" s="325">
        <v>0.51359999999999995</v>
      </c>
      <c r="G31" s="331" t="s">
        <v>2160</v>
      </c>
      <c r="H31" s="138">
        <v>81.23</v>
      </c>
    </row>
    <row r="32" spans="1:8" ht="24" x14ac:dyDescent="0.25">
      <c r="A32" s="118">
        <v>20</v>
      </c>
      <c r="B32" s="118" t="s">
        <v>51</v>
      </c>
      <c r="C32" s="118">
        <v>98442</v>
      </c>
      <c r="D32" s="112" t="s">
        <v>2161</v>
      </c>
      <c r="E32" s="113" t="s">
        <v>42</v>
      </c>
      <c r="F32" s="325">
        <v>0.59109999999999996</v>
      </c>
      <c r="G32" s="331" t="s">
        <v>1717</v>
      </c>
      <c r="H32" s="138">
        <v>95.12</v>
      </c>
    </row>
    <row r="33" spans="1:8" ht="36" x14ac:dyDescent="0.25">
      <c r="A33" s="118">
        <v>21</v>
      </c>
      <c r="B33" s="118" t="s">
        <v>51</v>
      </c>
      <c r="C33" s="118">
        <v>98445</v>
      </c>
      <c r="D33" s="112" t="s">
        <v>2162</v>
      </c>
      <c r="E33" s="113" t="s">
        <v>42</v>
      </c>
      <c r="F33" s="325">
        <v>0.80230000000000001</v>
      </c>
      <c r="G33" s="331" t="s">
        <v>2163</v>
      </c>
      <c r="H33" s="138">
        <v>152.01</v>
      </c>
    </row>
    <row r="34" spans="1:8" ht="24" x14ac:dyDescent="0.25">
      <c r="A34" s="118">
        <v>22</v>
      </c>
      <c r="B34" s="118" t="s">
        <v>51</v>
      </c>
      <c r="C34" s="118">
        <v>98446</v>
      </c>
      <c r="D34" s="112" t="s">
        <v>2164</v>
      </c>
      <c r="E34" s="113" t="s">
        <v>42</v>
      </c>
      <c r="F34" s="325">
        <v>0.62549999999999994</v>
      </c>
      <c r="G34" s="331" t="s">
        <v>2165</v>
      </c>
      <c r="H34" s="138">
        <v>150.33000000000001</v>
      </c>
    </row>
    <row r="35" spans="1:8" ht="36" x14ac:dyDescent="0.25">
      <c r="A35" s="118">
        <v>23</v>
      </c>
      <c r="B35" s="118" t="s">
        <v>51</v>
      </c>
      <c r="C35" s="118">
        <v>101165</v>
      </c>
      <c r="D35" s="112" t="s">
        <v>1710</v>
      </c>
      <c r="E35" s="113" t="s">
        <v>1626</v>
      </c>
      <c r="F35" s="325">
        <v>4.1700000000000001E-2</v>
      </c>
      <c r="G35" s="331" t="s">
        <v>2166</v>
      </c>
      <c r="H35" s="138">
        <v>39.46</v>
      </c>
    </row>
    <row r="36" spans="1:8" ht="24" x14ac:dyDescent="0.25">
      <c r="A36" s="118">
        <v>24</v>
      </c>
      <c r="B36" s="118" t="s">
        <v>51</v>
      </c>
      <c r="C36" s="118">
        <v>11455</v>
      </c>
      <c r="D36" s="112" t="s">
        <v>2167</v>
      </c>
      <c r="E36" s="113" t="s">
        <v>2168</v>
      </c>
      <c r="F36" s="325">
        <v>6.6199999999999995E-2</v>
      </c>
      <c r="G36" s="331">
        <v>19.18</v>
      </c>
      <c r="H36" s="138">
        <v>1.26</v>
      </c>
    </row>
    <row r="37" spans="1:8" x14ac:dyDescent="0.25">
      <c r="A37" s="876"/>
      <c r="B37" s="876"/>
      <c r="C37" s="876"/>
      <c r="D37" s="876"/>
      <c r="E37" s="876"/>
      <c r="F37" s="876"/>
      <c r="G37" s="876"/>
      <c r="H37" s="876"/>
    </row>
    <row r="38" spans="1:8" x14ac:dyDescent="0.25">
      <c r="A38" s="326" t="s">
        <v>650</v>
      </c>
      <c r="B38" s="877" t="s">
        <v>567</v>
      </c>
      <c r="C38" s="877" t="s">
        <v>35</v>
      </c>
      <c r="D38" s="886" t="s">
        <v>651</v>
      </c>
      <c r="E38" s="327" t="s">
        <v>568</v>
      </c>
      <c r="F38" s="326" t="s">
        <v>108</v>
      </c>
      <c r="G38" s="328" t="s">
        <v>569</v>
      </c>
      <c r="H38" s="329">
        <v>4971.78</v>
      </c>
    </row>
    <row r="39" spans="1:8" x14ac:dyDescent="0.25">
      <c r="A39" s="877" t="s">
        <v>5</v>
      </c>
      <c r="B39" s="877"/>
      <c r="C39" s="877"/>
      <c r="D39" s="887"/>
      <c r="E39" s="879" t="s">
        <v>36</v>
      </c>
      <c r="F39" s="879" t="s">
        <v>37</v>
      </c>
      <c r="G39" s="880" t="s">
        <v>41</v>
      </c>
      <c r="H39" s="881"/>
    </row>
    <row r="40" spans="1:8" ht="25.5" x14ac:dyDescent="0.25">
      <c r="A40" s="877"/>
      <c r="B40" s="877"/>
      <c r="C40" s="877"/>
      <c r="D40" s="888"/>
      <c r="E40" s="879"/>
      <c r="F40" s="879"/>
      <c r="G40" s="330" t="s">
        <v>38</v>
      </c>
      <c r="H40" s="330" t="s">
        <v>39</v>
      </c>
    </row>
    <row r="41" spans="1:8" ht="24" x14ac:dyDescent="0.25">
      <c r="A41" s="118">
        <v>1</v>
      </c>
      <c r="B41" s="118" t="s">
        <v>51</v>
      </c>
      <c r="C41" s="118">
        <v>100947</v>
      </c>
      <c r="D41" s="112" t="s">
        <v>2169</v>
      </c>
      <c r="E41" s="113" t="s">
        <v>2170</v>
      </c>
      <c r="F41" s="117">
        <v>360</v>
      </c>
      <c r="G41" s="331" t="s">
        <v>2171</v>
      </c>
      <c r="H41" s="138">
        <v>770.4</v>
      </c>
    </row>
    <row r="42" spans="1:8" ht="24" x14ac:dyDescent="0.25">
      <c r="A42" s="118">
        <v>2</v>
      </c>
      <c r="B42" s="118" t="s">
        <v>51</v>
      </c>
      <c r="C42" s="118">
        <v>100948</v>
      </c>
      <c r="D42" s="112" t="s">
        <v>2172</v>
      </c>
      <c r="E42" s="113" t="s">
        <v>2170</v>
      </c>
      <c r="F42" s="117">
        <v>4942.7999999999993</v>
      </c>
      <c r="G42" s="331" t="s">
        <v>2173</v>
      </c>
      <c r="H42" s="138">
        <v>4201.38</v>
      </c>
    </row>
    <row r="43" spans="1:8" x14ac:dyDescent="0.25">
      <c r="A43" s="876"/>
      <c r="B43" s="876"/>
      <c r="C43" s="876"/>
      <c r="D43" s="876"/>
      <c r="E43" s="876"/>
      <c r="F43" s="876"/>
      <c r="G43" s="876"/>
      <c r="H43" s="876"/>
    </row>
    <row r="44" spans="1:8" x14ac:dyDescent="0.25">
      <c r="A44" s="326" t="s">
        <v>659</v>
      </c>
      <c r="B44" s="877" t="s">
        <v>567</v>
      </c>
      <c r="C44" s="877" t="s">
        <v>35</v>
      </c>
      <c r="D44" s="878" t="s">
        <v>1065</v>
      </c>
      <c r="E44" s="327" t="s">
        <v>568</v>
      </c>
      <c r="F44" s="326" t="s">
        <v>42</v>
      </c>
      <c r="G44" s="328" t="s">
        <v>569</v>
      </c>
      <c r="H44" s="329">
        <v>107.82000000000001</v>
      </c>
    </row>
    <row r="45" spans="1:8" x14ac:dyDescent="0.25">
      <c r="A45" s="877" t="s">
        <v>5</v>
      </c>
      <c r="B45" s="877"/>
      <c r="C45" s="877"/>
      <c r="D45" s="878"/>
      <c r="E45" s="879" t="s">
        <v>36</v>
      </c>
      <c r="F45" s="879" t="s">
        <v>37</v>
      </c>
      <c r="G45" s="880" t="s">
        <v>41</v>
      </c>
      <c r="H45" s="881"/>
    </row>
    <row r="46" spans="1:8" ht="25.5" x14ac:dyDescent="0.25">
      <c r="A46" s="877"/>
      <c r="B46" s="877"/>
      <c r="C46" s="877"/>
      <c r="D46" s="878"/>
      <c r="E46" s="879"/>
      <c r="F46" s="879"/>
      <c r="G46" s="330" t="s">
        <v>38</v>
      </c>
      <c r="H46" s="330" t="s">
        <v>39</v>
      </c>
    </row>
    <row r="47" spans="1:8" x14ac:dyDescent="0.25">
      <c r="A47" s="118">
        <v>1</v>
      </c>
      <c r="B47" s="118" t="s">
        <v>51</v>
      </c>
      <c r="C47" s="347">
        <v>88316</v>
      </c>
      <c r="D47" s="112" t="s">
        <v>2174</v>
      </c>
      <c r="E47" s="113" t="s">
        <v>2116</v>
      </c>
      <c r="F47" s="348">
        <v>6.2E-2</v>
      </c>
      <c r="G47" s="331" t="s">
        <v>2175</v>
      </c>
      <c r="H47" s="138">
        <v>1.1299999999999999</v>
      </c>
    </row>
    <row r="48" spans="1:8" x14ac:dyDescent="0.25">
      <c r="A48" s="118">
        <v>2</v>
      </c>
      <c r="B48" s="118" t="s">
        <v>51</v>
      </c>
      <c r="C48" s="347">
        <v>88323</v>
      </c>
      <c r="D48" s="112" t="s">
        <v>2176</v>
      </c>
      <c r="E48" s="113" t="s">
        <v>2116</v>
      </c>
      <c r="F48" s="348">
        <v>5.6000000000000001E-2</v>
      </c>
      <c r="G48" s="331" t="s">
        <v>2177</v>
      </c>
      <c r="H48" s="138">
        <v>1.23</v>
      </c>
    </row>
    <row r="49" spans="1:8" ht="24" x14ac:dyDescent="0.25">
      <c r="A49" s="118">
        <v>3</v>
      </c>
      <c r="B49" s="118" t="s">
        <v>51</v>
      </c>
      <c r="C49" s="347">
        <v>93281</v>
      </c>
      <c r="D49" s="112" t="s">
        <v>2178</v>
      </c>
      <c r="E49" s="113" t="s">
        <v>2179</v>
      </c>
      <c r="F49" s="348">
        <v>8.9999999999999998E-4</v>
      </c>
      <c r="G49" s="331" t="s">
        <v>2180</v>
      </c>
      <c r="H49" s="138">
        <v>0.02</v>
      </c>
    </row>
    <row r="50" spans="1:8" ht="24" x14ac:dyDescent="0.25">
      <c r="A50" s="118">
        <v>4</v>
      </c>
      <c r="B50" s="118" t="s">
        <v>51</v>
      </c>
      <c r="C50" s="347">
        <v>93282</v>
      </c>
      <c r="D50" s="112" t="s">
        <v>2181</v>
      </c>
      <c r="E50" s="113" t="s">
        <v>2182</v>
      </c>
      <c r="F50" s="348">
        <v>1.1999999999999999E-3</v>
      </c>
      <c r="G50" s="331" t="s">
        <v>2183</v>
      </c>
      <c r="H50" s="138">
        <v>0.02</v>
      </c>
    </row>
    <row r="51" spans="1:8" ht="24" x14ac:dyDescent="0.25">
      <c r="A51" s="118">
        <v>5</v>
      </c>
      <c r="B51" s="118" t="s">
        <v>51</v>
      </c>
      <c r="C51" s="347">
        <v>11029</v>
      </c>
      <c r="D51" s="112" t="s">
        <v>2184</v>
      </c>
      <c r="E51" s="113" t="s">
        <v>2185</v>
      </c>
      <c r="F51" s="348">
        <v>4.1500000000000004</v>
      </c>
      <c r="G51" s="331">
        <v>1.72</v>
      </c>
      <c r="H51" s="138">
        <v>7.13</v>
      </c>
    </row>
    <row r="52" spans="1:8" ht="24" x14ac:dyDescent="0.25">
      <c r="A52" s="118">
        <v>6</v>
      </c>
      <c r="B52" s="118" t="s">
        <v>93</v>
      </c>
      <c r="C52" s="347">
        <v>5109</v>
      </c>
      <c r="D52" s="112" t="s">
        <v>1066</v>
      </c>
      <c r="E52" s="113" t="s">
        <v>42</v>
      </c>
      <c r="F52" s="348">
        <v>1.1459999999999999</v>
      </c>
      <c r="G52" s="121">
        <v>85.77</v>
      </c>
      <c r="H52" s="138">
        <v>98.29</v>
      </c>
    </row>
    <row r="53" spans="1:8" x14ac:dyDescent="0.25">
      <c r="A53" s="876"/>
      <c r="B53" s="876"/>
      <c r="C53" s="876"/>
      <c r="D53" s="876"/>
      <c r="E53" s="876"/>
      <c r="F53" s="876"/>
      <c r="G53" s="876"/>
      <c r="H53" s="876"/>
    </row>
    <row r="54" spans="1:8" x14ac:dyDescent="0.25">
      <c r="A54" s="326" t="s">
        <v>1075</v>
      </c>
      <c r="B54" s="877" t="s">
        <v>567</v>
      </c>
      <c r="C54" s="877" t="s">
        <v>35</v>
      </c>
      <c r="D54" s="878" t="s">
        <v>1073</v>
      </c>
      <c r="E54" s="327" t="s">
        <v>568</v>
      </c>
      <c r="F54" s="326" t="s">
        <v>42</v>
      </c>
      <c r="G54" s="328" t="s">
        <v>569</v>
      </c>
      <c r="H54" s="329">
        <v>1140.54</v>
      </c>
    </row>
    <row r="55" spans="1:8" x14ac:dyDescent="0.25">
      <c r="A55" s="877" t="s">
        <v>5</v>
      </c>
      <c r="B55" s="877"/>
      <c r="C55" s="877"/>
      <c r="D55" s="878"/>
      <c r="E55" s="879" t="s">
        <v>36</v>
      </c>
      <c r="F55" s="879" t="s">
        <v>37</v>
      </c>
      <c r="G55" s="880" t="s">
        <v>41</v>
      </c>
      <c r="H55" s="881"/>
    </row>
    <row r="56" spans="1:8" ht="25.5" x14ac:dyDescent="0.25">
      <c r="A56" s="877"/>
      <c r="B56" s="877"/>
      <c r="C56" s="877"/>
      <c r="D56" s="878"/>
      <c r="E56" s="879"/>
      <c r="F56" s="879"/>
      <c r="G56" s="330" t="s">
        <v>38</v>
      </c>
      <c r="H56" s="330" t="s">
        <v>39</v>
      </c>
    </row>
    <row r="57" spans="1:8" x14ac:dyDescent="0.25">
      <c r="A57" s="118">
        <v>1</v>
      </c>
      <c r="B57" s="118" t="s">
        <v>51</v>
      </c>
      <c r="C57" s="118">
        <v>88315</v>
      </c>
      <c r="D57" s="112" t="s">
        <v>2186</v>
      </c>
      <c r="E57" s="113" t="s">
        <v>2116</v>
      </c>
      <c r="F57" s="117">
        <v>1.734</v>
      </c>
      <c r="G57" s="331" t="s">
        <v>2187</v>
      </c>
      <c r="H57" s="138">
        <v>39.340000000000003</v>
      </c>
    </row>
    <row r="58" spans="1:8" x14ac:dyDescent="0.25">
      <c r="A58" s="118">
        <v>2</v>
      </c>
      <c r="B58" s="118" t="s">
        <v>51</v>
      </c>
      <c r="C58" s="118">
        <v>88251</v>
      </c>
      <c r="D58" s="112" t="s">
        <v>2188</v>
      </c>
      <c r="E58" s="113" t="s">
        <v>2116</v>
      </c>
      <c r="F58" s="117">
        <v>1.734</v>
      </c>
      <c r="G58" s="331" t="s">
        <v>2189</v>
      </c>
      <c r="H58" s="138">
        <v>32.51</v>
      </c>
    </row>
    <row r="59" spans="1:8" x14ac:dyDescent="0.25">
      <c r="A59" s="118">
        <v>3</v>
      </c>
      <c r="B59" s="118" t="s">
        <v>93</v>
      </c>
      <c r="C59" s="118">
        <v>15927</v>
      </c>
      <c r="D59" s="112" t="s">
        <v>1073</v>
      </c>
      <c r="E59" s="113" t="s">
        <v>42</v>
      </c>
      <c r="F59" s="117">
        <v>1.05</v>
      </c>
      <c r="G59" s="331">
        <v>659.92</v>
      </c>
      <c r="H59" s="138">
        <v>692.91</v>
      </c>
    </row>
    <row r="60" spans="1:8" x14ac:dyDescent="0.25">
      <c r="A60" s="118">
        <v>4</v>
      </c>
      <c r="B60" s="118" t="s">
        <v>93</v>
      </c>
      <c r="C60" s="118">
        <v>28592</v>
      </c>
      <c r="D60" s="112" t="s">
        <v>1074</v>
      </c>
      <c r="E60" s="113" t="s">
        <v>42</v>
      </c>
      <c r="F60" s="117">
        <v>1.05</v>
      </c>
      <c r="G60" s="331">
        <v>335</v>
      </c>
      <c r="H60" s="138">
        <v>351.75</v>
      </c>
    </row>
    <row r="61" spans="1:8" ht="36" x14ac:dyDescent="0.25">
      <c r="A61" s="118">
        <v>4</v>
      </c>
      <c r="B61" s="118" t="s">
        <v>52</v>
      </c>
      <c r="C61" s="118">
        <v>901000135</v>
      </c>
      <c r="D61" s="112" t="s">
        <v>2190</v>
      </c>
      <c r="E61" s="113" t="s">
        <v>147</v>
      </c>
      <c r="F61" s="117">
        <v>1.02</v>
      </c>
      <c r="G61" s="331">
        <v>23.56</v>
      </c>
      <c r="H61" s="138">
        <v>24.03</v>
      </c>
    </row>
    <row r="62" spans="1:8" x14ac:dyDescent="0.25">
      <c r="A62" s="876"/>
      <c r="B62" s="876"/>
      <c r="C62" s="876"/>
      <c r="D62" s="876"/>
      <c r="E62" s="876"/>
      <c r="F62" s="876"/>
      <c r="G62" s="876"/>
      <c r="H62" s="876"/>
    </row>
    <row r="63" spans="1:8" x14ac:dyDescent="0.25">
      <c r="A63" s="326" t="s">
        <v>1078</v>
      </c>
      <c r="B63" s="877" t="s">
        <v>567</v>
      </c>
      <c r="C63" s="877" t="s">
        <v>35</v>
      </c>
      <c r="D63" s="878" t="s">
        <v>1077</v>
      </c>
      <c r="E63" s="327" t="s">
        <v>568</v>
      </c>
      <c r="F63" s="326" t="s">
        <v>42</v>
      </c>
      <c r="G63" s="328" t="s">
        <v>569</v>
      </c>
      <c r="H63" s="329">
        <v>1153.0700000000002</v>
      </c>
    </row>
    <row r="64" spans="1:8" x14ac:dyDescent="0.25">
      <c r="A64" s="877" t="s">
        <v>5</v>
      </c>
      <c r="B64" s="877"/>
      <c r="C64" s="877"/>
      <c r="D64" s="878"/>
      <c r="E64" s="879" t="s">
        <v>36</v>
      </c>
      <c r="F64" s="879" t="s">
        <v>37</v>
      </c>
      <c r="G64" s="880" t="s">
        <v>41</v>
      </c>
      <c r="H64" s="881"/>
    </row>
    <row r="65" spans="1:8" ht="25.5" x14ac:dyDescent="0.25">
      <c r="A65" s="877"/>
      <c r="B65" s="877"/>
      <c r="C65" s="877"/>
      <c r="D65" s="878"/>
      <c r="E65" s="879"/>
      <c r="F65" s="879"/>
      <c r="G65" s="330" t="s">
        <v>38</v>
      </c>
      <c r="H65" s="330" t="s">
        <v>39</v>
      </c>
    </row>
    <row r="66" spans="1:8" ht="24" x14ac:dyDescent="0.25">
      <c r="A66" s="118">
        <v>1</v>
      </c>
      <c r="B66" s="118" t="s">
        <v>51</v>
      </c>
      <c r="C66" s="349">
        <v>11499</v>
      </c>
      <c r="D66" s="112" t="s">
        <v>2191</v>
      </c>
      <c r="E66" s="113" t="s">
        <v>2168</v>
      </c>
      <c r="F66" s="348">
        <v>0.7</v>
      </c>
      <c r="G66" s="331">
        <v>826</v>
      </c>
      <c r="H66" s="138">
        <v>578.20000000000005</v>
      </c>
    </row>
    <row r="67" spans="1:8" ht="24" x14ac:dyDescent="0.25">
      <c r="A67" s="118">
        <v>2</v>
      </c>
      <c r="B67" s="118" t="s">
        <v>51</v>
      </c>
      <c r="C67" s="349">
        <v>5031</v>
      </c>
      <c r="D67" s="112" t="s">
        <v>2192</v>
      </c>
      <c r="E67" s="113" t="s">
        <v>2193</v>
      </c>
      <c r="F67" s="348">
        <v>1</v>
      </c>
      <c r="G67" s="331">
        <v>354</v>
      </c>
      <c r="H67" s="138">
        <v>354</v>
      </c>
    </row>
    <row r="68" spans="1:8" ht="48" x14ac:dyDescent="0.25">
      <c r="A68" s="118">
        <v>3</v>
      </c>
      <c r="B68" s="118" t="s">
        <v>51</v>
      </c>
      <c r="C68" s="349">
        <v>3104</v>
      </c>
      <c r="D68" s="112" t="s">
        <v>2194</v>
      </c>
      <c r="E68" s="113" t="s">
        <v>2185</v>
      </c>
      <c r="F68" s="348">
        <v>1</v>
      </c>
      <c r="G68" s="331">
        <v>153.27000000000001</v>
      </c>
      <c r="H68" s="138">
        <v>153.27000000000001</v>
      </c>
    </row>
    <row r="69" spans="1:8" x14ac:dyDescent="0.25">
      <c r="A69" s="118">
        <v>4</v>
      </c>
      <c r="B69" s="118" t="s">
        <v>51</v>
      </c>
      <c r="C69" s="349">
        <v>88325</v>
      </c>
      <c r="D69" s="112" t="s">
        <v>2195</v>
      </c>
      <c r="E69" s="113" t="s">
        <v>2116</v>
      </c>
      <c r="F69" s="348">
        <v>1.78</v>
      </c>
      <c r="G69" s="331" t="s">
        <v>2196</v>
      </c>
      <c r="H69" s="138">
        <v>35.93</v>
      </c>
    </row>
    <row r="70" spans="1:8" x14ac:dyDescent="0.25">
      <c r="A70" s="118">
        <v>5</v>
      </c>
      <c r="B70" s="118" t="s">
        <v>51</v>
      </c>
      <c r="C70" s="349">
        <v>88316</v>
      </c>
      <c r="D70" s="112" t="s">
        <v>2174</v>
      </c>
      <c r="E70" s="113" t="s">
        <v>2116</v>
      </c>
      <c r="F70" s="348">
        <v>1.73</v>
      </c>
      <c r="G70" s="331" t="s">
        <v>2175</v>
      </c>
      <c r="H70" s="138">
        <v>31.67</v>
      </c>
    </row>
    <row r="71" spans="1:8" x14ac:dyDescent="0.25">
      <c r="A71" s="876"/>
      <c r="B71" s="876"/>
      <c r="C71" s="876"/>
      <c r="D71" s="876"/>
      <c r="E71" s="876"/>
      <c r="F71" s="876"/>
      <c r="G71" s="876"/>
      <c r="H71" s="876"/>
    </row>
    <row r="72" spans="1:8" x14ac:dyDescent="0.25">
      <c r="A72" s="326" t="s">
        <v>1079</v>
      </c>
      <c r="B72" s="877" t="s">
        <v>567</v>
      </c>
      <c r="C72" s="877" t="s">
        <v>35</v>
      </c>
      <c r="D72" s="878" t="s">
        <v>1080</v>
      </c>
      <c r="E72" s="327" t="s">
        <v>568</v>
      </c>
      <c r="F72" s="326" t="s">
        <v>42</v>
      </c>
      <c r="G72" s="328" t="s">
        <v>569</v>
      </c>
      <c r="H72" s="329">
        <v>811.44</v>
      </c>
    </row>
    <row r="73" spans="1:8" x14ac:dyDescent="0.25">
      <c r="A73" s="877" t="s">
        <v>5</v>
      </c>
      <c r="B73" s="877"/>
      <c r="C73" s="877"/>
      <c r="D73" s="878"/>
      <c r="E73" s="879" t="s">
        <v>36</v>
      </c>
      <c r="F73" s="879" t="s">
        <v>37</v>
      </c>
      <c r="G73" s="880" t="s">
        <v>41</v>
      </c>
      <c r="H73" s="881"/>
    </row>
    <row r="74" spans="1:8" ht="25.5" x14ac:dyDescent="0.25">
      <c r="A74" s="877"/>
      <c r="B74" s="877"/>
      <c r="C74" s="877"/>
      <c r="D74" s="878"/>
      <c r="E74" s="879"/>
      <c r="F74" s="879"/>
      <c r="G74" s="330" t="s">
        <v>38</v>
      </c>
      <c r="H74" s="330" t="s">
        <v>39</v>
      </c>
    </row>
    <row r="75" spans="1:8" ht="24" x14ac:dyDescent="0.25">
      <c r="A75" s="118">
        <v>1</v>
      </c>
      <c r="B75" s="118" t="s">
        <v>51</v>
      </c>
      <c r="C75" s="349">
        <v>5031</v>
      </c>
      <c r="D75" s="112" t="s">
        <v>2192</v>
      </c>
      <c r="E75" s="113" t="s">
        <v>2193</v>
      </c>
      <c r="F75" s="350">
        <v>1.1000000000000001</v>
      </c>
      <c r="G75" s="331">
        <v>354</v>
      </c>
      <c r="H75" s="138">
        <v>389.4</v>
      </c>
    </row>
    <row r="76" spans="1:8" ht="48" x14ac:dyDescent="0.25">
      <c r="A76" s="118">
        <v>2</v>
      </c>
      <c r="B76" s="118" t="s">
        <v>51</v>
      </c>
      <c r="C76" s="349">
        <v>3104</v>
      </c>
      <c r="D76" s="112" t="s">
        <v>2194</v>
      </c>
      <c r="E76" s="113" t="s">
        <v>2185</v>
      </c>
      <c r="F76" s="350">
        <v>2</v>
      </c>
      <c r="G76" s="331">
        <v>153.27000000000001</v>
      </c>
      <c r="H76" s="138">
        <v>306.54000000000002</v>
      </c>
    </row>
    <row r="77" spans="1:8" x14ac:dyDescent="0.25">
      <c r="A77" s="118">
        <v>3</v>
      </c>
      <c r="B77" s="118" t="s">
        <v>51</v>
      </c>
      <c r="C77" s="349">
        <v>88325</v>
      </c>
      <c r="D77" s="112" t="s">
        <v>2195</v>
      </c>
      <c r="E77" s="113" t="s">
        <v>2116</v>
      </c>
      <c r="F77" s="350">
        <v>3</v>
      </c>
      <c r="G77" s="331" t="s">
        <v>2196</v>
      </c>
      <c r="H77" s="138">
        <v>60.57</v>
      </c>
    </row>
    <row r="78" spans="1:8" x14ac:dyDescent="0.25">
      <c r="A78" s="118">
        <v>4</v>
      </c>
      <c r="B78" s="118" t="s">
        <v>51</v>
      </c>
      <c r="C78" s="349">
        <v>88316</v>
      </c>
      <c r="D78" s="112" t="s">
        <v>2174</v>
      </c>
      <c r="E78" s="113" t="s">
        <v>2116</v>
      </c>
      <c r="F78" s="350">
        <v>3</v>
      </c>
      <c r="G78" s="331" t="s">
        <v>2175</v>
      </c>
      <c r="H78" s="138">
        <v>54.93</v>
      </c>
    </row>
    <row r="79" spans="1:8" x14ac:dyDescent="0.25">
      <c r="A79" s="876"/>
      <c r="B79" s="876"/>
      <c r="C79" s="876"/>
      <c r="D79" s="876"/>
      <c r="E79" s="876"/>
      <c r="F79" s="876"/>
      <c r="G79" s="876"/>
      <c r="H79" s="876"/>
    </row>
    <row r="80" spans="1:8" x14ac:dyDescent="0.25">
      <c r="A80" s="326" t="s">
        <v>1101</v>
      </c>
      <c r="B80" s="877" t="s">
        <v>567</v>
      </c>
      <c r="C80" s="877" t="s">
        <v>35</v>
      </c>
      <c r="D80" s="878" t="s">
        <v>1100</v>
      </c>
      <c r="E80" s="327" t="s">
        <v>568</v>
      </c>
      <c r="F80" s="326" t="s">
        <v>108</v>
      </c>
      <c r="G80" s="328" t="s">
        <v>569</v>
      </c>
      <c r="H80" s="329">
        <v>30.650000000000002</v>
      </c>
    </row>
    <row r="81" spans="1:8" x14ac:dyDescent="0.25">
      <c r="A81" s="877" t="s">
        <v>5</v>
      </c>
      <c r="B81" s="877"/>
      <c r="C81" s="877"/>
      <c r="D81" s="878"/>
      <c r="E81" s="879" t="s">
        <v>36</v>
      </c>
      <c r="F81" s="879" t="s">
        <v>37</v>
      </c>
      <c r="G81" s="880" t="s">
        <v>41</v>
      </c>
      <c r="H81" s="881"/>
    </row>
    <row r="82" spans="1:8" ht="25.5" x14ac:dyDescent="0.25">
      <c r="A82" s="877"/>
      <c r="B82" s="877"/>
      <c r="C82" s="877"/>
      <c r="D82" s="878"/>
      <c r="E82" s="879"/>
      <c r="F82" s="879"/>
      <c r="G82" s="330" t="s">
        <v>38</v>
      </c>
      <c r="H82" s="330" t="s">
        <v>39</v>
      </c>
    </row>
    <row r="83" spans="1:8" x14ac:dyDescent="0.25">
      <c r="A83" s="118">
        <v>1</v>
      </c>
      <c r="B83" s="118" t="s">
        <v>51</v>
      </c>
      <c r="C83" s="118">
        <v>88246</v>
      </c>
      <c r="D83" s="112" t="s">
        <v>2197</v>
      </c>
      <c r="E83" s="113" t="s">
        <v>2116</v>
      </c>
      <c r="F83" s="117">
        <v>0.2631</v>
      </c>
      <c r="G83" s="331" t="s">
        <v>2198</v>
      </c>
      <c r="H83" s="138">
        <v>4.29</v>
      </c>
    </row>
    <row r="84" spans="1:8" x14ac:dyDescent="0.25">
      <c r="A84" s="118">
        <v>2</v>
      </c>
      <c r="B84" s="118" t="s">
        <v>51</v>
      </c>
      <c r="C84" s="118">
        <v>88316</v>
      </c>
      <c r="D84" s="112" t="s">
        <v>2174</v>
      </c>
      <c r="E84" s="113" t="s">
        <v>2116</v>
      </c>
      <c r="F84" s="117">
        <v>8.4199999999999997E-2</v>
      </c>
      <c r="G84" s="331" t="s">
        <v>2175</v>
      </c>
      <c r="H84" s="138">
        <v>1.54</v>
      </c>
    </row>
    <row r="85" spans="1:8" x14ac:dyDescent="0.25">
      <c r="A85" s="118">
        <v>3</v>
      </c>
      <c r="B85" s="118" t="s">
        <v>51</v>
      </c>
      <c r="C85" s="118">
        <v>303</v>
      </c>
      <c r="D85" s="112" t="s">
        <v>2199</v>
      </c>
      <c r="E85" s="113" t="s">
        <v>2168</v>
      </c>
      <c r="F85" s="117">
        <v>1</v>
      </c>
      <c r="G85" s="331">
        <v>3.21</v>
      </c>
      <c r="H85" s="138">
        <v>3.21</v>
      </c>
    </row>
    <row r="86" spans="1:8" x14ac:dyDescent="0.25">
      <c r="A86" s="118">
        <v>4</v>
      </c>
      <c r="B86" s="118" t="s">
        <v>51</v>
      </c>
      <c r="C86" s="118">
        <v>305</v>
      </c>
      <c r="D86" s="112" t="s">
        <v>2200</v>
      </c>
      <c r="E86" s="113" t="s">
        <v>2168</v>
      </c>
      <c r="F86" s="117">
        <v>1</v>
      </c>
      <c r="G86" s="331">
        <v>10.1</v>
      </c>
      <c r="H86" s="138">
        <v>10.1</v>
      </c>
    </row>
    <row r="87" spans="1:8" x14ac:dyDescent="0.25">
      <c r="A87" s="118">
        <v>5</v>
      </c>
      <c r="B87" s="118" t="s">
        <v>51</v>
      </c>
      <c r="C87" s="118">
        <v>20043</v>
      </c>
      <c r="D87" s="112" t="s">
        <v>2201</v>
      </c>
      <c r="E87" s="113" t="s">
        <v>2168</v>
      </c>
      <c r="F87" s="117">
        <v>1</v>
      </c>
      <c r="G87" s="331">
        <v>9.16</v>
      </c>
      <c r="H87" s="138">
        <v>9.16</v>
      </c>
    </row>
    <row r="88" spans="1:8" ht="24" x14ac:dyDescent="0.25">
      <c r="A88" s="118">
        <v>6</v>
      </c>
      <c r="B88" s="118" t="s">
        <v>51</v>
      </c>
      <c r="C88" s="118">
        <v>20078</v>
      </c>
      <c r="D88" s="112" t="s">
        <v>2202</v>
      </c>
      <c r="E88" s="113" t="s">
        <v>2168</v>
      </c>
      <c r="F88" s="117">
        <v>7.4999999999999997E-2</v>
      </c>
      <c r="G88" s="331">
        <v>31.44</v>
      </c>
      <c r="H88" s="138">
        <v>2.35</v>
      </c>
    </row>
    <row r="89" spans="1:8" x14ac:dyDescent="0.25">
      <c r="A89" s="876"/>
      <c r="B89" s="876"/>
      <c r="C89" s="876"/>
      <c r="D89" s="876"/>
      <c r="E89" s="876"/>
      <c r="F89" s="876"/>
      <c r="G89" s="876"/>
      <c r="H89" s="876"/>
    </row>
    <row r="90" spans="1:8" x14ac:dyDescent="0.25">
      <c r="A90" s="326" t="s">
        <v>1117</v>
      </c>
      <c r="B90" s="877" t="s">
        <v>567</v>
      </c>
      <c r="C90" s="877" t="s">
        <v>35</v>
      </c>
      <c r="D90" s="878" t="s">
        <v>1116</v>
      </c>
      <c r="E90" s="327" t="s">
        <v>568</v>
      </c>
      <c r="F90" s="326" t="s">
        <v>108</v>
      </c>
      <c r="G90" s="328" t="s">
        <v>569</v>
      </c>
      <c r="H90" s="329">
        <v>183.47000000000003</v>
      </c>
    </row>
    <row r="91" spans="1:8" x14ac:dyDescent="0.25">
      <c r="A91" s="877" t="s">
        <v>5</v>
      </c>
      <c r="B91" s="877"/>
      <c r="C91" s="877"/>
      <c r="D91" s="878"/>
      <c r="E91" s="879" t="s">
        <v>36</v>
      </c>
      <c r="F91" s="879" t="s">
        <v>37</v>
      </c>
      <c r="G91" s="880" t="s">
        <v>41</v>
      </c>
      <c r="H91" s="881"/>
    </row>
    <row r="92" spans="1:8" ht="25.5" x14ac:dyDescent="0.25">
      <c r="A92" s="877"/>
      <c r="B92" s="877"/>
      <c r="C92" s="877"/>
      <c r="D92" s="878"/>
      <c r="E92" s="879"/>
      <c r="F92" s="879"/>
      <c r="G92" s="330" t="s">
        <v>38</v>
      </c>
      <c r="H92" s="330" t="s">
        <v>39</v>
      </c>
    </row>
    <row r="93" spans="1:8" ht="24" x14ac:dyDescent="0.25">
      <c r="A93" s="118">
        <v>1</v>
      </c>
      <c r="B93" s="118" t="s">
        <v>51</v>
      </c>
      <c r="C93" s="118">
        <v>86879</v>
      </c>
      <c r="D93" s="112" t="s">
        <v>2203</v>
      </c>
      <c r="E93" s="113" t="s">
        <v>108</v>
      </c>
      <c r="F93" s="117">
        <v>1</v>
      </c>
      <c r="G93" s="331" t="s">
        <v>2204</v>
      </c>
      <c r="H93" s="138">
        <v>9.3800000000000008</v>
      </c>
    </row>
    <row r="94" spans="1:8" ht="24" x14ac:dyDescent="0.25">
      <c r="A94" s="118">
        <v>2</v>
      </c>
      <c r="B94" s="118" t="s">
        <v>51</v>
      </c>
      <c r="C94" s="118">
        <v>86883</v>
      </c>
      <c r="D94" s="112" t="s">
        <v>2205</v>
      </c>
      <c r="E94" s="113" t="s">
        <v>108</v>
      </c>
      <c r="F94" s="117">
        <v>1</v>
      </c>
      <c r="G94" s="331" t="s">
        <v>2206</v>
      </c>
      <c r="H94" s="138">
        <v>12.42</v>
      </c>
    </row>
    <row r="95" spans="1:8" ht="24" x14ac:dyDescent="0.25">
      <c r="A95" s="118">
        <v>3</v>
      </c>
      <c r="B95" s="118" t="s">
        <v>51</v>
      </c>
      <c r="C95" s="118">
        <v>86884</v>
      </c>
      <c r="D95" s="112" t="s">
        <v>2207</v>
      </c>
      <c r="E95" s="113" t="s">
        <v>108</v>
      </c>
      <c r="F95" s="117">
        <v>1</v>
      </c>
      <c r="G95" s="331" t="s">
        <v>2208</v>
      </c>
      <c r="H95" s="138">
        <v>10.31</v>
      </c>
    </row>
    <row r="96" spans="1:8" ht="24" x14ac:dyDescent="0.25">
      <c r="A96" s="118">
        <v>4</v>
      </c>
      <c r="B96" s="118" t="s">
        <v>51</v>
      </c>
      <c r="C96" s="118">
        <v>86904</v>
      </c>
      <c r="D96" s="112" t="s">
        <v>2209</v>
      </c>
      <c r="E96" s="113" t="s">
        <v>108</v>
      </c>
      <c r="F96" s="117">
        <v>1</v>
      </c>
      <c r="G96" s="331" t="s">
        <v>2210</v>
      </c>
      <c r="H96" s="138">
        <v>151.36000000000001</v>
      </c>
    </row>
    <row r="97" spans="1:8" x14ac:dyDescent="0.25">
      <c r="A97" s="876"/>
      <c r="B97" s="876"/>
      <c r="C97" s="876"/>
      <c r="D97" s="876"/>
      <c r="E97" s="876"/>
      <c r="F97" s="876"/>
      <c r="G97" s="876"/>
      <c r="H97" s="876"/>
    </row>
    <row r="98" spans="1:8" x14ac:dyDescent="0.25">
      <c r="A98" s="326" t="s">
        <v>1133</v>
      </c>
      <c r="B98" s="877" t="s">
        <v>567</v>
      </c>
      <c r="C98" s="877" t="s">
        <v>35</v>
      </c>
      <c r="D98" s="878" t="s">
        <v>1149</v>
      </c>
      <c r="E98" s="327" t="s">
        <v>568</v>
      </c>
      <c r="F98" s="326" t="s">
        <v>108</v>
      </c>
      <c r="G98" s="328" t="s">
        <v>569</v>
      </c>
      <c r="H98" s="329">
        <v>109.12</v>
      </c>
    </row>
    <row r="99" spans="1:8" x14ac:dyDescent="0.25">
      <c r="A99" s="877" t="s">
        <v>5</v>
      </c>
      <c r="B99" s="877"/>
      <c r="C99" s="877"/>
      <c r="D99" s="878"/>
      <c r="E99" s="879" t="s">
        <v>36</v>
      </c>
      <c r="F99" s="879" t="s">
        <v>37</v>
      </c>
      <c r="G99" s="880" t="s">
        <v>41</v>
      </c>
      <c r="H99" s="881"/>
    </row>
    <row r="100" spans="1:8" ht="25.5" x14ac:dyDescent="0.25">
      <c r="A100" s="877"/>
      <c r="B100" s="877"/>
      <c r="C100" s="877"/>
      <c r="D100" s="878"/>
      <c r="E100" s="879"/>
      <c r="F100" s="879"/>
      <c r="G100" s="330" t="s">
        <v>38</v>
      </c>
      <c r="H100" s="330" t="s">
        <v>39</v>
      </c>
    </row>
    <row r="101" spans="1:8" x14ac:dyDescent="0.25">
      <c r="A101" s="118">
        <v>1</v>
      </c>
      <c r="B101" s="118" t="s">
        <v>51</v>
      </c>
      <c r="C101" s="352">
        <v>34714</v>
      </c>
      <c r="D101" s="112" t="s">
        <v>2211</v>
      </c>
      <c r="E101" s="113" t="s">
        <v>2168</v>
      </c>
      <c r="F101" s="353">
        <v>1</v>
      </c>
      <c r="G101" s="331">
        <v>79.08</v>
      </c>
      <c r="H101" s="138">
        <v>79.08</v>
      </c>
    </row>
    <row r="102" spans="1:8" x14ac:dyDescent="0.25">
      <c r="A102" s="118">
        <v>2</v>
      </c>
      <c r="B102" s="118" t="s">
        <v>51</v>
      </c>
      <c r="C102" s="352">
        <v>88247</v>
      </c>
      <c r="D102" s="112" t="s">
        <v>2212</v>
      </c>
      <c r="E102" s="113" t="s">
        <v>2116</v>
      </c>
      <c r="F102" s="353">
        <v>0.56999999999999995</v>
      </c>
      <c r="G102" s="331" t="s">
        <v>2213</v>
      </c>
      <c r="H102" s="138">
        <v>10.88</v>
      </c>
    </row>
    <row r="103" spans="1:8" x14ac:dyDescent="0.25">
      <c r="A103" s="118">
        <v>3</v>
      </c>
      <c r="B103" s="118" t="s">
        <v>51</v>
      </c>
      <c r="C103" s="352">
        <v>88264</v>
      </c>
      <c r="D103" s="112" t="s">
        <v>2214</v>
      </c>
      <c r="E103" s="113" t="s">
        <v>2116</v>
      </c>
      <c r="F103" s="353">
        <v>0.56999999999999995</v>
      </c>
      <c r="G103" s="331" t="s">
        <v>2110</v>
      </c>
      <c r="H103" s="138">
        <v>12.98</v>
      </c>
    </row>
    <row r="104" spans="1:8" ht="24" x14ac:dyDescent="0.25">
      <c r="A104" s="118">
        <v>4</v>
      </c>
      <c r="B104" s="118" t="s">
        <v>51</v>
      </c>
      <c r="C104" s="352">
        <v>1575</v>
      </c>
      <c r="D104" s="112" t="s">
        <v>2215</v>
      </c>
      <c r="E104" s="113" t="s">
        <v>2168</v>
      </c>
      <c r="F104" s="353">
        <v>3</v>
      </c>
      <c r="G104" s="331">
        <v>2.06</v>
      </c>
      <c r="H104" s="138">
        <v>6.18</v>
      </c>
    </row>
    <row r="105" spans="1:8" x14ac:dyDescent="0.25">
      <c r="A105" s="876"/>
      <c r="B105" s="876"/>
      <c r="C105" s="876"/>
      <c r="D105" s="876"/>
      <c r="E105" s="876"/>
      <c r="F105" s="876"/>
      <c r="G105" s="876"/>
      <c r="H105" s="876"/>
    </row>
    <row r="106" spans="1:8" x14ac:dyDescent="0.25">
      <c r="A106" s="326" t="s">
        <v>1148</v>
      </c>
      <c r="B106" s="877" t="s">
        <v>567</v>
      </c>
      <c r="C106" s="877" t="s">
        <v>35</v>
      </c>
      <c r="D106" s="878" t="s">
        <v>586</v>
      </c>
      <c r="E106" s="327" t="s">
        <v>568</v>
      </c>
      <c r="F106" s="326" t="s">
        <v>108</v>
      </c>
      <c r="G106" s="328" t="s">
        <v>569</v>
      </c>
      <c r="H106" s="329">
        <v>174.45999999999998</v>
      </c>
    </row>
    <row r="107" spans="1:8" x14ac:dyDescent="0.25">
      <c r="A107" s="877" t="s">
        <v>5</v>
      </c>
      <c r="B107" s="877"/>
      <c r="C107" s="877"/>
      <c r="D107" s="878"/>
      <c r="E107" s="879" t="s">
        <v>36</v>
      </c>
      <c r="F107" s="879" t="s">
        <v>37</v>
      </c>
      <c r="G107" s="880" t="s">
        <v>41</v>
      </c>
      <c r="H107" s="881"/>
    </row>
    <row r="108" spans="1:8" ht="25.5" x14ac:dyDescent="0.25">
      <c r="A108" s="877"/>
      <c r="B108" s="877"/>
      <c r="C108" s="877"/>
      <c r="D108" s="878"/>
      <c r="E108" s="879"/>
      <c r="F108" s="879"/>
      <c r="G108" s="330" t="s">
        <v>38</v>
      </c>
      <c r="H108" s="330" t="s">
        <v>39</v>
      </c>
    </row>
    <row r="109" spans="1:8" x14ac:dyDescent="0.25">
      <c r="A109" s="118">
        <v>1</v>
      </c>
      <c r="B109" s="118" t="s">
        <v>51</v>
      </c>
      <c r="C109" s="352">
        <v>39445</v>
      </c>
      <c r="D109" s="112" t="s">
        <v>2216</v>
      </c>
      <c r="E109" s="113" t="s">
        <v>2168</v>
      </c>
      <c r="F109" s="353">
        <v>1</v>
      </c>
      <c r="G109" s="331">
        <v>145.16</v>
      </c>
      <c r="H109" s="138">
        <v>145.16</v>
      </c>
    </row>
    <row r="110" spans="1:8" x14ac:dyDescent="0.25">
      <c r="A110" s="118">
        <v>2</v>
      </c>
      <c r="B110" s="118" t="s">
        <v>51</v>
      </c>
      <c r="C110" s="352">
        <v>88247</v>
      </c>
      <c r="D110" s="112" t="s">
        <v>2212</v>
      </c>
      <c r="E110" s="113" t="s">
        <v>2116</v>
      </c>
      <c r="F110" s="353">
        <v>0.7</v>
      </c>
      <c r="G110" s="331" t="s">
        <v>2213</v>
      </c>
      <c r="H110" s="138">
        <v>13.36</v>
      </c>
    </row>
    <row r="111" spans="1:8" x14ac:dyDescent="0.25">
      <c r="A111" s="118">
        <v>3</v>
      </c>
      <c r="B111" s="118" t="s">
        <v>51</v>
      </c>
      <c r="C111" s="352">
        <v>88264</v>
      </c>
      <c r="D111" s="112" t="s">
        <v>2214</v>
      </c>
      <c r="E111" s="113" t="s">
        <v>2116</v>
      </c>
      <c r="F111" s="353">
        <v>0.7</v>
      </c>
      <c r="G111" s="331" t="s">
        <v>2110</v>
      </c>
      <c r="H111" s="138">
        <v>15.94</v>
      </c>
    </row>
    <row r="112" spans="1:8" x14ac:dyDescent="0.25">
      <c r="A112" s="876"/>
      <c r="B112" s="876"/>
      <c r="C112" s="876"/>
      <c r="D112" s="876"/>
      <c r="E112" s="876"/>
      <c r="F112" s="876"/>
      <c r="G112" s="876"/>
      <c r="H112" s="876"/>
    </row>
    <row r="113" spans="1:8" x14ac:dyDescent="0.25">
      <c r="A113" s="326" t="s">
        <v>1150</v>
      </c>
      <c r="B113" s="877" t="s">
        <v>567</v>
      </c>
      <c r="C113" s="877" t="s">
        <v>35</v>
      </c>
      <c r="D113" s="878" t="s">
        <v>587</v>
      </c>
      <c r="E113" s="327" t="s">
        <v>568</v>
      </c>
      <c r="F113" s="326" t="s">
        <v>108</v>
      </c>
      <c r="G113" s="328" t="s">
        <v>569</v>
      </c>
      <c r="H113" s="329">
        <v>177.04000000000002</v>
      </c>
    </row>
    <row r="114" spans="1:8" x14ac:dyDescent="0.25">
      <c r="A114" s="877" t="s">
        <v>5</v>
      </c>
      <c r="B114" s="877"/>
      <c r="C114" s="877"/>
      <c r="D114" s="878"/>
      <c r="E114" s="879" t="s">
        <v>36</v>
      </c>
      <c r="F114" s="879" t="s">
        <v>37</v>
      </c>
      <c r="G114" s="880" t="s">
        <v>41</v>
      </c>
      <c r="H114" s="881"/>
    </row>
    <row r="115" spans="1:8" ht="25.5" x14ac:dyDescent="0.25">
      <c r="A115" s="877"/>
      <c r="B115" s="877"/>
      <c r="C115" s="877"/>
      <c r="D115" s="878"/>
      <c r="E115" s="879"/>
      <c r="F115" s="879"/>
      <c r="G115" s="330" t="s">
        <v>38</v>
      </c>
      <c r="H115" s="330" t="s">
        <v>39</v>
      </c>
    </row>
    <row r="116" spans="1:8" x14ac:dyDescent="0.25">
      <c r="A116" s="118">
        <v>1</v>
      </c>
      <c r="B116" s="118" t="s">
        <v>51</v>
      </c>
      <c r="C116" s="352">
        <v>39446</v>
      </c>
      <c r="D116" s="112" t="s">
        <v>2217</v>
      </c>
      <c r="E116" s="113" t="s">
        <v>2168</v>
      </c>
      <c r="F116" s="353">
        <v>1</v>
      </c>
      <c r="G116" s="331">
        <v>147.74</v>
      </c>
      <c r="H116" s="138">
        <v>147.74</v>
      </c>
    </row>
    <row r="117" spans="1:8" x14ac:dyDescent="0.25">
      <c r="A117" s="118">
        <v>2</v>
      </c>
      <c r="B117" s="118" t="s">
        <v>51</v>
      </c>
      <c r="C117" s="352">
        <v>88247</v>
      </c>
      <c r="D117" s="112" t="s">
        <v>2212</v>
      </c>
      <c r="E117" s="113" t="s">
        <v>2116</v>
      </c>
      <c r="F117" s="353">
        <v>0.7</v>
      </c>
      <c r="G117" s="331" t="s">
        <v>2213</v>
      </c>
      <c r="H117" s="138">
        <v>13.36</v>
      </c>
    </row>
    <row r="118" spans="1:8" x14ac:dyDescent="0.25">
      <c r="A118" s="118">
        <v>3</v>
      </c>
      <c r="B118" s="118" t="s">
        <v>51</v>
      </c>
      <c r="C118" s="352">
        <v>88264</v>
      </c>
      <c r="D118" s="112" t="s">
        <v>2214</v>
      </c>
      <c r="E118" s="113" t="s">
        <v>2116</v>
      </c>
      <c r="F118" s="353">
        <v>0.7</v>
      </c>
      <c r="G118" s="331" t="s">
        <v>2110</v>
      </c>
      <c r="H118" s="138">
        <v>15.94</v>
      </c>
    </row>
    <row r="119" spans="1:8" x14ac:dyDescent="0.25">
      <c r="A119" s="876"/>
      <c r="B119" s="876"/>
      <c r="C119" s="876"/>
      <c r="D119" s="876"/>
      <c r="E119" s="876"/>
      <c r="F119" s="876"/>
      <c r="G119" s="876"/>
      <c r="H119" s="876"/>
    </row>
    <row r="120" spans="1:8" x14ac:dyDescent="0.25">
      <c r="A120" s="326" t="s">
        <v>1151</v>
      </c>
      <c r="B120" s="877" t="s">
        <v>567</v>
      </c>
      <c r="C120" s="877" t="s">
        <v>35</v>
      </c>
      <c r="D120" s="878" t="s">
        <v>481</v>
      </c>
      <c r="E120" s="327" t="s">
        <v>568</v>
      </c>
      <c r="F120" s="326" t="s">
        <v>108</v>
      </c>
      <c r="G120" s="328" t="s">
        <v>569</v>
      </c>
      <c r="H120" s="329">
        <v>18.21</v>
      </c>
    </row>
    <row r="121" spans="1:8" x14ac:dyDescent="0.25">
      <c r="A121" s="877" t="s">
        <v>5</v>
      </c>
      <c r="B121" s="877"/>
      <c r="C121" s="877"/>
      <c r="D121" s="878"/>
      <c r="E121" s="879" t="s">
        <v>36</v>
      </c>
      <c r="F121" s="879" t="s">
        <v>37</v>
      </c>
      <c r="G121" s="880" t="s">
        <v>41</v>
      </c>
      <c r="H121" s="881"/>
    </row>
    <row r="122" spans="1:8" ht="25.5" x14ac:dyDescent="0.25">
      <c r="A122" s="877"/>
      <c r="B122" s="877"/>
      <c r="C122" s="877"/>
      <c r="D122" s="878"/>
      <c r="E122" s="879"/>
      <c r="F122" s="879"/>
      <c r="G122" s="330" t="s">
        <v>38</v>
      </c>
      <c r="H122" s="330" t="s">
        <v>39</v>
      </c>
    </row>
    <row r="123" spans="1:8" ht="36" x14ac:dyDescent="0.25">
      <c r="A123" s="118">
        <v>1</v>
      </c>
      <c r="B123" s="118" t="s">
        <v>51</v>
      </c>
      <c r="C123" s="118">
        <v>37557</v>
      </c>
      <c r="D123" s="112" t="s">
        <v>2218</v>
      </c>
      <c r="E123" s="113" t="s">
        <v>2168</v>
      </c>
      <c r="F123" s="117">
        <v>1</v>
      </c>
      <c r="G123" s="331">
        <v>10.7</v>
      </c>
      <c r="H123" s="138">
        <v>10.7</v>
      </c>
    </row>
    <row r="124" spans="1:8" x14ac:dyDescent="0.25">
      <c r="A124" s="118">
        <v>2</v>
      </c>
      <c r="B124" s="118" t="s">
        <v>51</v>
      </c>
      <c r="C124" s="118">
        <v>88242</v>
      </c>
      <c r="D124" s="112" t="s">
        <v>2219</v>
      </c>
      <c r="E124" s="113" t="s">
        <v>2116</v>
      </c>
      <c r="F124" s="117">
        <v>0.4</v>
      </c>
      <c r="G124" s="331" t="s">
        <v>2220</v>
      </c>
      <c r="H124" s="138">
        <v>7.51</v>
      </c>
    </row>
    <row r="125" spans="1:8" x14ac:dyDescent="0.25">
      <c r="A125" s="876"/>
      <c r="B125" s="876"/>
      <c r="C125" s="876"/>
      <c r="D125" s="876"/>
      <c r="E125" s="876"/>
      <c r="F125" s="876"/>
      <c r="G125" s="876"/>
      <c r="H125" s="876"/>
    </row>
    <row r="126" spans="1:8" x14ac:dyDescent="0.25">
      <c r="A126" s="326" t="s">
        <v>1167</v>
      </c>
      <c r="B126" s="877" t="s">
        <v>567</v>
      </c>
      <c r="C126" s="877" t="s">
        <v>35</v>
      </c>
      <c r="D126" s="878" t="s">
        <v>1134</v>
      </c>
      <c r="E126" s="327" t="s">
        <v>568</v>
      </c>
      <c r="F126" s="326" t="s">
        <v>42</v>
      </c>
      <c r="G126" s="328" t="s">
        <v>569</v>
      </c>
      <c r="H126" s="329">
        <v>13.620000000000001</v>
      </c>
    </row>
    <row r="127" spans="1:8" x14ac:dyDescent="0.25">
      <c r="A127" s="877" t="s">
        <v>5</v>
      </c>
      <c r="B127" s="877"/>
      <c r="C127" s="877"/>
      <c r="D127" s="878"/>
      <c r="E127" s="879" t="s">
        <v>36</v>
      </c>
      <c r="F127" s="879" t="s">
        <v>37</v>
      </c>
      <c r="G127" s="880" t="s">
        <v>41</v>
      </c>
      <c r="H127" s="881"/>
    </row>
    <row r="128" spans="1:8" ht="25.5" x14ac:dyDescent="0.25">
      <c r="A128" s="877"/>
      <c r="B128" s="877"/>
      <c r="C128" s="877"/>
      <c r="D128" s="878"/>
      <c r="E128" s="879"/>
      <c r="F128" s="879"/>
      <c r="G128" s="330" t="s">
        <v>38</v>
      </c>
      <c r="H128" s="330" t="s">
        <v>39</v>
      </c>
    </row>
    <row r="129" spans="1:8" x14ac:dyDescent="0.25">
      <c r="A129" s="118">
        <v>1</v>
      </c>
      <c r="B129" s="118" t="s">
        <v>51</v>
      </c>
      <c r="C129" s="352">
        <v>88310</v>
      </c>
      <c r="D129" s="112" t="s">
        <v>2221</v>
      </c>
      <c r="E129" s="113" t="s">
        <v>2116</v>
      </c>
      <c r="F129" s="353">
        <v>0.16309999999999999</v>
      </c>
      <c r="G129" s="331" t="s">
        <v>2222</v>
      </c>
      <c r="H129" s="138">
        <v>3.91</v>
      </c>
    </row>
    <row r="130" spans="1:8" x14ac:dyDescent="0.25">
      <c r="A130" s="118">
        <v>2</v>
      </c>
      <c r="B130" s="118" t="s">
        <v>51</v>
      </c>
      <c r="C130" s="352">
        <v>88316</v>
      </c>
      <c r="D130" s="112" t="s">
        <v>2174</v>
      </c>
      <c r="E130" s="113" t="s">
        <v>2116</v>
      </c>
      <c r="F130" s="353">
        <v>5.4399999999999997E-2</v>
      </c>
      <c r="G130" s="331" t="s">
        <v>2175</v>
      </c>
      <c r="H130" s="138">
        <v>0.99</v>
      </c>
    </row>
    <row r="131" spans="1:8" x14ac:dyDescent="0.25">
      <c r="A131" s="118">
        <v>3</v>
      </c>
      <c r="B131" s="118" t="s">
        <v>51</v>
      </c>
      <c r="C131" s="352">
        <v>43624</v>
      </c>
      <c r="D131" s="112" t="s">
        <v>2223</v>
      </c>
      <c r="E131" s="113" t="s">
        <v>2224</v>
      </c>
      <c r="F131" s="353">
        <v>0.22850000000000001</v>
      </c>
      <c r="G131" s="331">
        <v>38.18</v>
      </c>
      <c r="H131" s="138">
        <v>8.7200000000000006</v>
      </c>
    </row>
    <row r="132" spans="1:8" x14ac:dyDescent="0.25">
      <c r="A132" s="876"/>
      <c r="B132" s="876"/>
      <c r="C132" s="876"/>
      <c r="D132" s="876"/>
      <c r="E132" s="876"/>
      <c r="F132" s="876"/>
      <c r="G132" s="876"/>
      <c r="H132" s="876"/>
    </row>
    <row r="133" spans="1:8" x14ac:dyDescent="0.25">
      <c r="A133" s="326" t="s">
        <v>1243</v>
      </c>
      <c r="B133" s="877" t="s">
        <v>567</v>
      </c>
      <c r="C133" s="877" t="s">
        <v>35</v>
      </c>
      <c r="D133" s="878" t="s">
        <v>473</v>
      </c>
      <c r="E133" s="327" t="s">
        <v>568</v>
      </c>
      <c r="F133" s="326" t="s">
        <v>130</v>
      </c>
      <c r="G133" s="328" t="s">
        <v>569</v>
      </c>
      <c r="H133" s="329">
        <v>60.69</v>
      </c>
    </row>
    <row r="134" spans="1:8" x14ac:dyDescent="0.25">
      <c r="A134" s="877" t="s">
        <v>5</v>
      </c>
      <c r="B134" s="877"/>
      <c r="C134" s="877"/>
      <c r="D134" s="878"/>
      <c r="E134" s="879" t="s">
        <v>36</v>
      </c>
      <c r="F134" s="879" t="s">
        <v>37</v>
      </c>
      <c r="G134" s="880" t="s">
        <v>41</v>
      </c>
      <c r="H134" s="881"/>
    </row>
    <row r="135" spans="1:8" ht="25.5" x14ac:dyDescent="0.25">
      <c r="A135" s="877"/>
      <c r="B135" s="877"/>
      <c r="C135" s="877"/>
      <c r="D135" s="878"/>
      <c r="E135" s="879"/>
      <c r="F135" s="879"/>
      <c r="G135" s="330" t="s">
        <v>38</v>
      </c>
      <c r="H135" s="330" t="s">
        <v>39</v>
      </c>
    </row>
    <row r="136" spans="1:8" x14ac:dyDescent="0.25">
      <c r="A136" s="118">
        <v>1</v>
      </c>
      <c r="B136" s="118" t="s">
        <v>51</v>
      </c>
      <c r="C136" s="118">
        <v>5077</v>
      </c>
      <c r="D136" s="112" t="s">
        <v>2225</v>
      </c>
      <c r="E136" s="113" t="s">
        <v>2226</v>
      </c>
      <c r="F136" s="117">
        <v>1</v>
      </c>
      <c r="G136" s="331">
        <v>22.29</v>
      </c>
      <c r="H136" s="138">
        <v>22.29</v>
      </c>
    </row>
    <row r="137" spans="1:8" ht="24" x14ac:dyDescent="0.25">
      <c r="A137" s="118">
        <v>2</v>
      </c>
      <c r="B137" s="118" t="s">
        <v>51</v>
      </c>
      <c r="C137" s="118">
        <v>7568</v>
      </c>
      <c r="D137" s="112" t="s">
        <v>2227</v>
      </c>
      <c r="E137" s="113" t="s">
        <v>2168</v>
      </c>
      <c r="F137" s="117">
        <v>2</v>
      </c>
      <c r="G137" s="331">
        <v>0.36</v>
      </c>
      <c r="H137" s="138">
        <v>0.72</v>
      </c>
    </row>
    <row r="138" spans="1:8" x14ac:dyDescent="0.25">
      <c r="A138" s="118">
        <v>3</v>
      </c>
      <c r="B138" s="118" t="s">
        <v>51</v>
      </c>
      <c r="C138" s="118">
        <v>88247</v>
      </c>
      <c r="D138" s="112" t="s">
        <v>2212</v>
      </c>
      <c r="E138" s="113" t="s">
        <v>2116</v>
      </c>
      <c r="F138" s="117">
        <v>0.89999999999999991</v>
      </c>
      <c r="G138" s="331" t="s">
        <v>2213</v>
      </c>
      <c r="H138" s="138">
        <v>17.18</v>
      </c>
    </row>
    <row r="139" spans="1:8" x14ac:dyDescent="0.25">
      <c r="A139" s="118">
        <v>4</v>
      </c>
      <c r="B139" s="118" t="s">
        <v>51</v>
      </c>
      <c r="C139" s="118">
        <v>88264</v>
      </c>
      <c r="D139" s="112" t="s">
        <v>2214</v>
      </c>
      <c r="E139" s="113" t="s">
        <v>2116</v>
      </c>
      <c r="F139" s="117">
        <v>0.89999999999999991</v>
      </c>
      <c r="G139" s="331" t="s">
        <v>2110</v>
      </c>
      <c r="H139" s="138">
        <v>20.5</v>
      </c>
    </row>
    <row r="140" spans="1:8" x14ac:dyDescent="0.25">
      <c r="A140" s="876"/>
      <c r="B140" s="876"/>
      <c r="C140" s="876"/>
      <c r="D140" s="876"/>
      <c r="E140" s="876"/>
      <c r="F140" s="876"/>
      <c r="G140" s="876"/>
      <c r="H140" s="876"/>
    </row>
    <row r="141" spans="1:8" x14ac:dyDescent="0.25">
      <c r="A141" s="326" t="s">
        <v>1579</v>
      </c>
      <c r="B141" s="877" t="s">
        <v>567</v>
      </c>
      <c r="C141" s="877" t="s">
        <v>35</v>
      </c>
      <c r="D141" s="878" t="s">
        <v>474</v>
      </c>
      <c r="E141" s="327" t="s">
        <v>568</v>
      </c>
      <c r="F141" s="326" t="s">
        <v>108</v>
      </c>
      <c r="G141" s="328" t="s">
        <v>569</v>
      </c>
      <c r="H141" s="329">
        <v>15.04</v>
      </c>
    </row>
    <row r="142" spans="1:8" x14ac:dyDescent="0.25">
      <c r="A142" s="877" t="s">
        <v>5</v>
      </c>
      <c r="B142" s="877"/>
      <c r="C142" s="877"/>
      <c r="D142" s="878"/>
      <c r="E142" s="879" t="s">
        <v>36</v>
      </c>
      <c r="F142" s="879" t="s">
        <v>37</v>
      </c>
      <c r="G142" s="880" t="s">
        <v>41</v>
      </c>
      <c r="H142" s="881"/>
    </row>
    <row r="143" spans="1:8" ht="25.5" x14ac:dyDescent="0.25">
      <c r="A143" s="877"/>
      <c r="B143" s="877"/>
      <c r="C143" s="877"/>
      <c r="D143" s="878"/>
      <c r="E143" s="879"/>
      <c r="F143" s="879"/>
      <c r="G143" s="330" t="s">
        <v>38</v>
      </c>
      <c r="H143" s="330" t="s">
        <v>39</v>
      </c>
    </row>
    <row r="144" spans="1:8" ht="24" x14ac:dyDescent="0.25">
      <c r="A144" s="118">
        <v>1</v>
      </c>
      <c r="B144" s="118" t="s">
        <v>51</v>
      </c>
      <c r="C144" s="118">
        <v>425</v>
      </c>
      <c r="D144" s="112" t="s">
        <v>2228</v>
      </c>
      <c r="E144" s="113" t="s">
        <v>2168</v>
      </c>
      <c r="F144" s="117">
        <v>1</v>
      </c>
      <c r="G144" s="331">
        <v>6.68</v>
      </c>
      <c r="H144" s="138">
        <v>6.68</v>
      </c>
    </row>
    <row r="145" spans="1:8" x14ac:dyDescent="0.25">
      <c r="A145" s="118">
        <v>2</v>
      </c>
      <c r="B145" s="118" t="s">
        <v>51</v>
      </c>
      <c r="C145" s="118">
        <v>88247</v>
      </c>
      <c r="D145" s="112" t="s">
        <v>2212</v>
      </c>
      <c r="E145" s="113" t="s">
        <v>2116</v>
      </c>
      <c r="F145" s="117">
        <v>0.2</v>
      </c>
      <c r="G145" s="331" t="s">
        <v>2213</v>
      </c>
      <c r="H145" s="138">
        <v>3.81</v>
      </c>
    </row>
    <row r="146" spans="1:8" x14ac:dyDescent="0.25">
      <c r="A146" s="118">
        <v>3</v>
      </c>
      <c r="B146" s="118" t="s">
        <v>51</v>
      </c>
      <c r="C146" s="118">
        <v>88264</v>
      </c>
      <c r="D146" s="112" t="s">
        <v>2214</v>
      </c>
      <c r="E146" s="113" t="s">
        <v>2116</v>
      </c>
      <c r="F146" s="117">
        <v>0.2</v>
      </c>
      <c r="G146" s="331" t="s">
        <v>2110</v>
      </c>
      <c r="H146" s="138">
        <v>4.55</v>
      </c>
    </row>
    <row r="147" spans="1:8" x14ac:dyDescent="0.25">
      <c r="A147" s="876"/>
      <c r="B147" s="876"/>
      <c r="C147" s="876"/>
      <c r="D147" s="876"/>
      <c r="E147" s="876"/>
      <c r="F147" s="876"/>
      <c r="G147" s="876"/>
      <c r="H147" s="876"/>
    </row>
    <row r="148" spans="1:8" x14ac:dyDescent="0.25">
      <c r="A148" s="326" t="s">
        <v>1580</v>
      </c>
      <c r="B148" s="877" t="s">
        <v>567</v>
      </c>
      <c r="C148" s="877" t="s">
        <v>35</v>
      </c>
      <c r="D148" s="878" t="s">
        <v>475</v>
      </c>
      <c r="E148" s="327" t="s">
        <v>568</v>
      </c>
      <c r="F148" s="326" t="s">
        <v>108</v>
      </c>
      <c r="G148" s="328" t="s">
        <v>569</v>
      </c>
      <c r="H148" s="329">
        <v>117.52999999999999</v>
      </c>
    </row>
    <row r="149" spans="1:8" x14ac:dyDescent="0.25">
      <c r="A149" s="877" t="s">
        <v>5</v>
      </c>
      <c r="B149" s="877"/>
      <c r="C149" s="877"/>
      <c r="D149" s="878"/>
      <c r="E149" s="879" t="s">
        <v>36</v>
      </c>
      <c r="F149" s="879" t="s">
        <v>37</v>
      </c>
      <c r="G149" s="880" t="s">
        <v>41</v>
      </c>
      <c r="H149" s="881"/>
    </row>
    <row r="150" spans="1:8" ht="25.5" x14ac:dyDescent="0.25">
      <c r="A150" s="877"/>
      <c r="B150" s="877"/>
      <c r="C150" s="877"/>
      <c r="D150" s="878"/>
      <c r="E150" s="879"/>
      <c r="F150" s="879"/>
      <c r="G150" s="330" t="s">
        <v>38</v>
      </c>
      <c r="H150" s="330" t="s">
        <v>39</v>
      </c>
    </row>
    <row r="151" spans="1:8" x14ac:dyDescent="0.25">
      <c r="A151" s="118">
        <v>1</v>
      </c>
      <c r="B151" s="118" t="s">
        <v>94</v>
      </c>
      <c r="C151" s="118" t="s">
        <v>595</v>
      </c>
      <c r="D151" s="112" t="s">
        <v>1589</v>
      </c>
      <c r="E151" s="113" t="s">
        <v>108</v>
      </c>
      <c r="F151" s="117">
        <v>1</v>
      </c>
      <c r="G151" s="331">
        <v>96.6</v>
      </c>
      <c r="H151" s="138">
        <v>96.6</v>
      </c>
    </row>
    <row r="152" spans="1:8" x14ac:dyDescent="0.25">
      <c r="A152" s="118">
        <v>2</v>
      </c>
      <c r="B152" s="118" t="s">
        <v>51</v>
      </c>
      <c r="C152" s="118">
        <v>88247</v>
      </c>
      <c r="D152" s="112" t="s">
        <v>2212</v>
      </c>
      <c r="E152" s="113" t="s">
        <v>2116</v>
      </c>
      <c r="F152" s="117">
        <v>0.5</v>
      </c>
      <c r="G152" s="331" t="s">
        <v>2213</v>
      </c>
      <c r="H152" s="138">
        <v>9.5399999999999991</v>
      </c>
    </row>
    <row r="153" spans="1:8" x14ac:dyDescent="0.25">
      <c r="A153" s="118">
        <v>3</v>
      </c>
      <c r="B153" s="118" t="s">
        <v>51</v>
      </c>
      <c r="C153" s="118">
        <v>88264</v>
      </c>
      <c r="D153" s="112" t="s">
        <v>2214</v>
      </c>
      <c r="E153" s="113" t="s">
        <v>2116</v>
      </c>
      <c r="F153" s="117">
        <v>0.5</v>
      </c>
      <c r="G153" s="331" t="s">
        <v>2110</v>
      </c>
      <c r="H153" s="138">
        <v>11.39</v>
      </c>
    </row>
    <row r="154" spans="1:8" x14ac:dyDescent="0.25">
      <c r="A154" s="876"/>
      <c r="B154" s="876"/>
      <c r="C154" s="876"/>
      <c r="D154" s="876"/>
      <c r="E154" s="876"/>
      <c r="F154" s="876"/>
      <c r="G154" s="876"/>
      <c r="H154" s="876"/>
    </row>
    <row r="155" spans="1:8" x14ac:dyDescent="0.25">
      <c r="A155" s="326" t="s">
        <v>1581</v>
      </c>
      <c r="B155" s="884" t="s">
        <v>567</v>
      </c>
      <c r="C155" s="884" t="s">
        <v>35</v>
      </c>
      <c r="D155" s="886" t="s">
        <v>478</v>
      </c>
      <c r="E155" s="327" t="s">
        <v>568</v>
      </c>
      <c r="F155" s="326" t="s">
        <v>108</v>
      </c>
      <c r="G155" s="328" t="s">
        <v>569</v>
      </c>
      <c r="H155" s="329">
        <v>83.250000000000014</v>
      </c>
    </row>
    <row r="156" spans="1:8" x14ac:dyDescent="0.25">
      <c r="A156" s="884" t="s">
        <v>5</v>
      </c>
      <c r="B156" s="889"/>
      <c r="C156" s="889"/>
      <c r="D156" s="887"/>
      <c r="E156" s="882" t="s">
        <v>36</v>
      </c>
      <c r="F156" s="882" t="s">
        <v>37</v>
      </c>
      <c r="G156" s="880" t="s">
        <v>41</v>
      </c>
      <c r="H156" s="881"/>
    </row>
    <row r="157" spans="1:8" ht="25.5" x14ac:dyDescent="0.25">
      <c r="A157" s="885"/>
      <c r="B157" s="885"/>
      <c r="C157" s="885"/>
      <c r="D157" s="888"/>
      <c r="E157" s="883"/>
      <c r="F157" s="883"/>
      <c r="G157" s="330" t="s">
        <v>38</v>
      </c>
      <c r="H157" s="330" t="s">
        <v>39</v>
      </c>
    </row>
    <row r="158" spans="1:8" x14ac:dyDescent="0.25">
      <c r="A158" s="118">
        <v>1</v>
      </c>
      <c r="B158" s="118" t="s">
        <v>93</v>
      </c>
      <c r="C158" s="118">
        <v>8330</v>
      </c>
      <c r="D158" s="112" t="s">
        <v>1594</v>
      </c>
      <c r="E158" s="113" t="s">
        <v>599</v>
      </c>
      <c r="F158" s="117">
        <v>1</v>
      </c>
      <c r="G158" s="331">
        <v>65.92</v>
      </c>
      <c r="H158" s="138">
        <v>65.92</v>
      </c>
    </row>
    <row r="159" spans="1:8" ht="24" x14ac:dyDescent="0.25">
      <c r="A159" s="118">
        <v>2</v>
      </c>
      <c r="B159" s="118" t="s">
        <v>51</v>
      </c>
      <c r="C159" s="118">
        <v>11057</v>
      </c>
      <c r="D159" s="112" t="s">
        <v>2229</v>
      </c>
      <c r="E159" s="113" t="s">
        <v>2168</v>
      </c>
      <c r="F159" s="117">
        <v>1</v>
      </c>
      <c r="G159" s="331">
        <v>0.15</v>
      </c>
      <c r="H159" s="138">
        <v>0.15</v>
      </c>
    </row>
    <row r="160" spans="1:8" x14ac:dyDescent="0.25">
      <c r="A160" s="118">
        <v>3</v>
      </c>
      <c r="B160" s="118" t="s">
        <v>51</v>
      </c>
      <c r="C160" s="118">
        <v>88247</v>
      </c>
      <c r="D160" s="112" t="s">
        <v>2212</v>
      </c>
      <c r="E160" s="113" t="s">
        <v>2116</v>
      </c>
      <c r="F160" s="117">
        <v>0.45</v>
      </c>
      <c r="G160" s="331" t="s">
        <v>2213</v>
      </c>
      <c r="H160" s="138">
        <v>8.59</v>
      </c>
    </row>
    <row r="161" spans="1:8" x14ac:dyDescent="0.25">
      <c r="A161" s="118">
        <v>4</v>
      </c>
      <c r="B161" s="118" t="s">
        <v>51</v>
      </c>
      <c r="C161" s="118">
        <v>88247</v>
      </c>
      <c r="D161" s="112" t="s">
        <v>2212</v>
      </c>
      <c r="E161" s="113" t="s">
        <v>2116</v>
      </c>
      <c r="F161" s="117">
        <v>0.45</v>
      </c>
      <c r="G161" s="331" t="s">
        <v>2213</v>
      </c>
      <c r="H161" s="138">
        <v>8.59</v>
      </c>
    </row>
    <row r="162" spans="1:8" x14ac:dyDescent="0.25">
      <c r="A162" s="890"/>
      <c r="B162" s="891"/>
      <c r="C162" s="891"/>
      <c r="D162" s="891"/>
      <c r="E162" s="891"/>
      <c r="F162" s="891"/>
      <c r="G162" s="891"/>
      <c r="H162" s="891"/>
    </row>
    <row r="163" spans="1:8" x14ac:dyDescent="0.25">
      <c r="A163" s="326" t="s">
        <v>1582</v>
      </c>
      <c r="B163" s="877" t="s">
        <v>567</v>
      </c>
      <c r="C163" s="877" t="s">
        <v>35</v>
      </c>
      <c r="D163" s="878" t="s">
        <v>483</v>
      </c>
      <c r="E163" s="327" t="s">
        <v>568</v>
      </c>
      <c r="F163" s="326" t="s">
        <v>108</v>
      </c>
      <c r="G163" s="328" t="s">
        <v>569</v>
      </c>
      <c r="H163" s="329">
        <v>32.620000000000005</v>
      </c>
    </row>
    <row r="164" spans="1:8" x14ac:dyDescent="0.25">
      <c r="A164" s="877" t="s">
        <v>5</v>
      </c>
      <c r="B164" s="877"/>
      <c r="C164" s="877"/>
      <c r="D164" s="878"/>
      <c r="E164" s="879" t="s">
        <v>36</v>
      </c>
      <c r="F164" s="879" t="s">
        <v>37</v>
      </c>
      <c r="G164" s="880" t="s">
        <v>41</v>
      </c>
      <c r="H164" s="881"/>
    </row>
    <row r="165" spans="1:8" ht="25.5" x14ac:dyDescent="0.25">
      <c r="A165" s="877"/>
      <c r="B165" s="877"/>
      <c r="C165" s="877"/>
      <c r="D165" s="878"/>
      <c r="E165" s="879"/>
      <c r="F165" s="879"/>
      <c r="G165" s="330" t="s">
        <v>38</v>
      </c>
      <c r="H165" s="330" t="s">
        <v>39</v>
      </c>
    </row>
    <row r="166" spans="1:8" ht="24" x14ac:dyDescent="0.25">
      <c r="A166" s="118">
        <v>1</v>
      </c>
      <c r="B166" s="118" t="s">
        <v>51</v>
      </c>
      <c r="C166" s="118">
        <v>41426</v>
      </c>
      <c r="D166" s="112" t="s">
        <v>2230</v>
      </c>
      <c r="E166" s="113" t="s">
        <v>2168</v>
      </c>
      <c r="F166" s="117">
        <v>1</v>
      </c>
      <c r="G166" s="331">
        <v>15.29</v>
      </c>
      <c r="H166" s="138">
        <v>15.29</v>
      </c>
    </row>
    <row r="167" spans="1:8" ht="24" x14ac:dyDescent="0.25">
      <c r="A167" s="118">
        <v>2</v>
      </c>
      <c r="B167" s="118" t="s">
        <v>51</v>
      </c>
      <c r="C167" s="118">
        <v>11057</v>
      </c>
      <c r="D167" s="112" t="s">
        <v>2229</v>
      </c>
      <c r="E167" s="113" t="s">
        <v>2168</v>
      </c>
      <c r="F167" s="117">
        <v>1</v>
      </c>
      <c r="G167" s="331">
        <v>0.15</v>
      </c>
      <c r="H167" s="138">
        <v>0.15</v>
      </c>
    </row>
    <row r="168" spans="1:8" x14ac:dyDescent="0.25">
      <c r="A168" s="118">
        <v>3</v>
      </c>
      <c r="B168" s="118" t="s">
        <v>51</v>
      </c>
      <c r="C168" s="118">
        <v>88247</v>
      </c>
      <c r="D168" s="112" t="s">
        <v>2212</v>
      </c>
      <c r="E168" s="113" t="s">
        <v>2116</v>
      </c>
      <c r="F168" s="117">
        <v>0.45</v>
      </c>
      <c r="G168" s="331" t="s">
        <v>2213</v>
      </c>
      <c r="H168" s="138">
        <v>8.59</v>
      </c>
    </row>
    <row r="169" spans="1:8" x14ac:dyDescent="0.25">
      <c r="A169" s="118">
        <v>4</v>
      </c>
      <c r="B169" s="118" t="s">
        <v>51</v>
      </c>
      <c r="C169" s="118">
        <v>88247</v>
      </c>
      <c r="D169" s="112" t="s">
        <v>2212</v>
      </c>
      <c r="E169" s="113" t="s">
        <v>2116</v>
      </c>
      <c r="F169" s="117">
        <v>0.45</v>
      </c>
      <c r="G169" s="331" t="s">
        <v>2213</v>
      </c>
      <c r="H169" s="138">
        <v>8.59</v>
      </c>
    </row>
    <row r="170" spans="1:8" x14ac:dyDescent="0.25">
      <c r="A170" s="876"/>
      <c r="B170" s="876"/>
      <c r="C170" s="876"/>
      <c r="D170" s="876"/>
      <c r="E170" s="876"/>
      <c r="F170" s="876"/>
      <c r="G170" s="876"/>
      <c r="H170" s="876"/>
    </row>
    <row r="171" spans="1:8" x14ac:dyDescent="0.25">
      <c r="A171" s="326" t="s">
        <v>1583</v>
      </c>
      <c r="B171" s="877" t="s">
        <v>567</v>
      </c>
      <c r="C171" s="877" t="s">
        <v>35</v>
      </c>
      <c r="D171" s="878" t="s">
        <v>479</v>
      </c>
      <c r="E171" s="327" t="s">
        <v>568</v>
      </c>
      <c r="F171" s="326" t="s">
        <v>108</v>
      </c>
      <c r="G171" s="328" t="s">
        <v>569</v>
      </c>
      <c r="H171" s="329">
        <v>45.210000000000008</v>
      </c>
    </row>
    <row r="172" spans="1:8" x14ac:dyDescent="0.25">
      <c r="A172" s="877" t="s">
        <v>5</v>
      </c>
      <c r="B172" s="877"/>
      <c r="C172" s="877"/>
      <c r="D172" s="878"/>
      <c r="E172" s="879" t="s">
        <v>36</v>
      </c>
      <c r="F172" s="879" t="s">
        <v>37</v>
      </c>
      <c r="G172" s="880" t="s">
        <v>41</v>
      </c>
      <c r="H172" s="881"/>
    </row>
    <row r="173" spans="1:8" ht="25.5" x14ac:dyDescent="0.25">
      <c r="A173" s="877"/>
      <c r="B173" s="877"/>
      <c r="C173" s="877"/>
      <c r="D173" s="878"/>
      <c r="E173" s="879"/>
      <c r="F173" s="879"/>
      <c r="G173" s="330" t="s">
        <v>38</v>
      </c>
      <c r="H173" s="330" t="s">
        <v>39</v>
      </c>
    </row>
    <row r="174" spans="1:8" x14ac:dyDescent="0.25">
      <c r="A174" s="118">
        <v>1</v>
      </c>
      <c r="B174" s="118" t="s">
        <v>94</v>
      </c>
      <c r="C174" s="118" t="s">
        <v>571</v>
      </c>
      <c r="D174" s="112" t="s">
        <v>479</v>
      </c>
      <c r="E174" s="113" t="s">
        <v>130</v>
      </c>
      <c r="F174" s="117">
        <v>1</v>
      </c>
      <c r="G174" s="331">
        <v>17.53</v>
      </c>
      <c r="H174" s="138">
        <v>17.53</v>
      </c>
    </row>
    <row r="175" spans="1:8" x14ac:dyDescent="0.25">
      <c r="A175" s="118">
        <v>2</v>
      </c>
      <c r="B175" s="118" t="s">
        <v>51</v>
      </c>
      <c r="C175" s="118">
        <v>88247</v>
      </c>
      <c r="D175" s="112" t="s">
        <v>2212</v>
      </c>
      <c r="E175" s="113" t="s">
        <v>2116</v>
      </c>
      <c r="F175" s="117">
        <v>1</v>
      </c>
      <c r="G175" s="331" t="s">
        <v>2213</v>
      </c>
      <c r="H175" s="138">
        <v>19.09</v>
      </c>
    </row>
    <row r="176" spans="1:8" x14ac:dyDescent="0.25">
      <c r="A176" s="118">
        <v>3</v>
      </c>
      <c r="B176" s="118" t="s">
        <v>51</v>
      </c>
      <c r="C176" s="118">
        <v>88247</v>
      </c>
      <c r="D176" s="112" t="s">
        <v>2212</v>
      </c>
      <c r="E176" s="113" t="s">
        <v>2116</v>
      </c>
      <c r="F176" s="117">
        <v>0.45</v>
      </c>
      <c r="G176" s="331" t="s">
        <v>2213</v>
      </c>
      <c r="H176" s="138">
        <v>8.59</v>
      </c>
    </row>
    <row r="177" spans="1:8" x14ac:dyDescent="0.25">
      <c r="A177" s="876"/>
      <c r="B177" s="876"/>
      <c r="C177" s="876"/>
      <c r="D177" s="876"/>
      <c r="E177" s="876"/>
      <c r="F177" s="876"/>
      <c r="G177" s="876"/>
      <c r="H177" s="876"/>
    </row>
    <row r="178" spans="1:8" x14ac:dyDescent="0.25">
      <c r="A178" s="326" t="s">
        <v>1584</v>
      </c>
      <c r="B178" s="877" t="s">
        <v>567</v>
      </c>
      <c r="C178" s="877" t="s">
        <v>35</v>
      </c>
      <c r="D178" s="878" t="s">
        <v>1168</v>
      </c>
      <c r="E178" s="327" t="s">
        <v>568</v>
      </c>
      <c r="F178" s="326" t="s">
        <v>108</v>
      </c>
      <c r="G178" s="328" t="s">
        <v>569</v>
      </c>
      <c r="H178" s="329">
        <v>141.36000000000001</v>
      </c>
    </row>
    <row r="179" spans="1:8" x14ac:dyDescent="0.25">
      <c r="A179" s="877" t="s">
        <v>5</v>
      </c>
      <c r="B179" s="877"/>
      <c r="C179" s="877"/>
      <c r="D179" s="878"/>
      <c r="E179" s="879" t="s">
        <v>36</v>
      </c>
      <c r="F179" s="879" t="s">
        <v>37</v>
      </c>
      <c r="G179" s="880" t="s">
        <v>41</v>
      </c>
      <c r="H179" s="881"/>
    </row>
    <row r="180" spans="1:8" ht="25.5" x14ac:dyDescent="0.25">
      <c r="A180" s="877"/>
      <c r="B180" s="877"/>
      <c r="C180" s="877"/>
      <c r="D180" s="878"/>
      <c r="E180" s="879"/>
      <c r="F180" s="879"/>
      <c r="G180" s="330" t="s">
        <v>38</v>
      </c>
      <c r="H180" s="330" t="s">
        <v>39</v>
      </c>
    </row>
    <row r="181" spans="1:8" ht="36" x14ac:dyDescent="0.25">
      <c r="A181" s="118">
        <v>1</v>
      </c>
      <c r="B181" s="118" t="s">
        <v>52</v>
      </c>
      <c r="C181" s="352">
        <v>901000135</v>
      </c>
      <c r="D181" s="112" t="s">
        <v>2190</v>
      </c>
      <c r="E181" s="113" t="s">
        <v>147</v>
      </c>
      <c r="F181" s="353">
        <v>6</v>
      </c>
      <c r="G181" s="331">
        <v>23.56</v>
      </c>
      <c r="H181" s="138">
        <v>141.36000000000001</v>
      </c>
    </row>
    <row r="182" spans="1:8" x14ac:dyDescent="0.25">
      <c r="A182" s="876"/>
      <c r="B182" s="876"/>
      <c r="C182" s="876"/>
      <c r="D182" s="876"/>
      <c r="E182" s="876"/>
      <c r="F182" s="876"/>
      <c r="G182" s="876"/>
      <c r="H182" s="876"/>
    </row>
    <row r="183" spans="1:8" s="373" customFormat="1" x14ac:dyDescent="0.25">
      <c r="A183" s="326" t="s">
        <v>1585</v>
      </c>
      <c r="B183" s="877" t="s">
        <v>567</v>
      </c>
      <c r="C183" s="877" t="s">
        <v>35</v>
      </c>
      <c r="D183" s="878" t="s">
        <v>295</v>
      </c>
      <c r="E183" s="327" t="s">
        <v>568</v>
      </c>
      <c r="F183" s="326" t="s">
        <v>108</v>
      </c>
      <c r="G183" s="328" t="s">
        <v>569</v>
      </c>
      <c r="H183" s="329">
        <v>1906.01</v>
      </c>
    </row>
    <row r="184" spans="1:8" s="373" customFormat="1" x14ac:dyDescent="0.25">
      <c r="A184" s="877" t="s">
        <v>5</v>
      </c>
      <c r="B184" s="877"/>
      <c r="C184" s="877"/>
      <c r="D184" s="878"/>
      <c r="E184" s="879" t="s">
        <v>36</v>
      </c>
      <c r="F184" s="879" t="s">
        <v>37</v>
      </c>
      <c r="G184" s="880" t="s">
        <v>41</v>
      </c>
      <c r="H184" s="881"/>
    </row>
    <row r="185" spans="1:8" s="373" customFormat="1" ht="25.5" x14ac:dyDescent="0.25">
      <c r="A185" s="877"/>
      <c r="B185" s="877"/>
      <c r="C185" s="877"/>
      <c r="D185" s="878"/>
      <c r="E185" s="879"/>
      <c r="F185" s="879"/>
      <c r="G185" s="330" t="s">
        <v>38</v>
      </c>
      <c r="H185" s="330" t="s">
        <v>39</v>
      </c>
    </row>
    <row r="186" spans="1:8" s="373" customFormat="1" ht="24" x14ac:dyDescent="0.25">
      <c r="A186" s="118">
        <v>1</v>
      </c>
      <c r="B186" s="118" t="s">
        <v>51</v>
      </c>
      <c r="C186" s="118">
        <v>6189</v>
      </c>
      <c r="D186" s="112" t="s">
        <v>2231</v>
      </c>
      <c r="E186" s="113" t="s">
        <v>2232</v>
      </c>
      <c r="F186" s="117">
        <v>33.599999999999994</v>
      </c>
      <c r="G186" s="331">
        <v>30.93</v>
      </c>
      <c r="H186" s="138">
        <v>1039.24</v>
      </c>
    </row>
    <row r="187" spans="1:8" s="373" customFormat="1" ht="24" x14ac:dyDescent="0.25">
      <c r="A187" s="118">
        <v>2</v>
      </c>
      <c r="B187" s="118" t="s">
        <v>51</v>
      </c>
      <c r="C187" s="118">
        <v>4472</v>
      </c>
      <c r="D187" s="112" t="s">
        <v>2233</v>
      </c>
      <c r="E187" s="113" t="s">
        <v>2232</v>
      </c>
      <c r="F187" s="117">
        <v>20.100000000000001</v>
      </c>
      <c r="G187" s="331">
        <v>39.630000000000003</v>
      </c>
      <c r="H187" s="138">
        <v>796.56</v>
      </c>
    </row>
    <row r="188" spans="1:8" s="373" customFormat="1" x14ac:dyDescent="0.25">
      <c r="A188" s="118">
        <v>3</v>
      </c>
      <c r="B188" s="118" t="s">
        <v>51</v>
      </c>
      <c r="C188" s="118">
        <v>88309</v>
      </c>
      <c r="D188" s="112" t="s">
        <v>2234</v>
      </c>
      <c r="E188" s="113" t="s">
        <v>2116</v>
      </c>
      <c r="F188" s="117">
        <v>1.9</v>
      </c>
      <c r="G188" s="331" t="s">
        <v>2235</v>
      </c>
      <c r="H188" s="138">
        <v>42.75</v>
      </c>
    </row>
    <row r="189" spans="1:8" s="373" customFormat="1" x14ac:dyDescent="0.25">
      <c r="A189" s="118">
        <v>4</v>
      </c>
      <c r="B189" s="118" t="s">
        <v>51</v>
      </c>
      <c r="C189" s="118">
        <v>88316</v>
      </c>
      <c r="D189" s="112" t="s">
        <v>2174</v>
      </c>
      <c r="E189" s="113" t="s">
        <v>2116</v>
      </c>
      <c r="F189" s="117">
        <v>1.5</v>
      </c>
      <c r="G189" s="331" t="s">
        <v>2175</v>
      </c>
      <c r="H189" s="138">
        <v>27.46</v>
      </c>
    </row>
    <row r="190" spans="1:8" x14ac:dyDescent="0.25">
      <c r="A190" s="876"/>
      <c r="B190" s="876"/>
      <c r="C190" s="876"/>
      <c r="D190" s="876"/>
      <c r="E190" s="876"/>
      <c r="F190" s="876"/>
      <c r="G190" s="876"/>
      <c r="H190" s="876"/>
    </row>
    <row r="191" spans="1:8" x14ac:dyDescent="0.25">
      <c r="A191" s="326" t="s">
        <v>1586</v>
      </c>
      <c r="B191" s="877" t="s">
        <v>567</v>
      </c>
      <c r="C191" s="877" t="s">
        <v>35</v>
      </c>
      <c r="D191" s="878" t="s">
        <v>1244</v>
      </c>
      <c r="E191" s="327" t="s">
        <v>568</v>
      </c>
      <c r="F191" s="326" t="s">
        <v>42</v>
      </c>
      <c r="G191" s="328" t="s">
        <v>569</v>
      </c>
      <c r="H191" s="329">
        <v>711.71</v>
      </c>
    </row>
    <row r="192" spans="1:8" x14ac:dyDescent="0.25">
      <c r="A192" s="877" t="s">
        <v>5</v>
      </c>
      <c r="B192" s="877"/>
      <c r="C192" s="877"/>
      <c r="D192" s="878"/>
      <c r="E192" s="879" t="s">
        <v>36</v>
      </c>
      <c r="F192" s="879" t="s">
        <v>37</v>
      </c>
      <c r="G192" s="880" t="s">
        <v>41</v>
      </c>
      <c r="H192" s="881"/>
    </row>
    <row r="193" spans="1:8" ht="25.5" x14ac:dyDescent="0.25">
      <c r="A193" s="877"/>
      <c r="B193" s="877"/>
      <c r="C193" s="877"/>
      <c r="D193" s="878"/>
      <c r="E193" s="879"/>
      <c r="F193" s="879"/>
      <c r="G193" s="330" t="s">
        <v>38</v>
      </c>
      <c r="H193" s="330" t="s">
        <v>39</v>
      </c>
    </row>
    <row r="194" spans="1:8" x14ac:dyDescent="0.25">
      <c r="A194" s="118">
        <v>1</v>
      </c>
      <c r="B194" s="118" t="s">
        <v>51</v>
      </c>
      <c r="C194" s="352">
        <v>88315</v>
      </c>
      <c r="D194" s="112" t="s">
        <v>2186</v>
      </c>
      <c r="E194" s="113" t="s">
        <v>2116</v>
      </c>
      <c r="F194" s="353">
        <v>0.97399999999999998</v>
      </c>
      <c r="G194" s="331" t="s">
        <v>2187</v>
      </c>
      <c r="H194" s="138">
        <v>22.1</v>
      </c>
    </row>
    <row r="195" spans="1:8" x14ac:dyDescent="0.25">
      <c r="A195" s="118">
        <v>2</v>
      </c>
      <c r="B195" s="118" t="s">
        <v>51</v>
      </c>
      <c r="C195" s="352">
        <v>88251</v>
      </c>
      <c r="D195" s="112" t="s">
        <v>2188</v>
      </c>
      <c r="E195" s="113" t="s">
        <v>2116</v>
      </c>
      <c r="F195" s="353">
        <v>0.97399999999999998</v>
      </c>
      <c r="G195" s="331" t="s">
        <v>2189</v>
      </c>
      <c r="H195" s="138">
        <v>18.260000000000002</v>
      </c>
    </row>
    <row r="196" spans="1:8" x14ac:dyDescent="0.25">
      <c r="A196" s="118">
        <v>3</v>
      </c>
      <c r="B196" s="118" t="s">
        <v>93</v>
      </c>
      <c r="C196" s="352">
        <v>36548</v>
      </c>
      <c r="D196" s="112" t="s">
        <v>1245</v>
      </c>
      <c r="E196" s="113" t="s">
        <v>42</v>
      </c>
      <c r="F196" s="353">
        <v>1.1000000000000001</v>
      </c>
      <c r="G196" s="331">
        <v>545</v>
      </c>
      <c r="H196" s="138">
        <v>599.5</v>
      </c>
    </row>
    <row r="197" spans="1:8" ht="38.25" customHeight="1" x14ac:dyDescent="0.25">
      <c r="A197" s="118">
        <v>4</v>
      </c>
      <c r="B197" s="118" t="s">
        <v>52</v>
      </c>
      <c r="C197" s="352">
        <v>901000135</v>
      </c>
      <c r="D197" s="112" t="s">
        <v>2190</v>
      </c>
      <c r="E197" s="113" t="s">
        <v>147</v>
      </c>
      <c r="F197" s="353">
        <v>3.05</v>
      </c>
      <c r="G197" s="331">
        <v>23.56</v>
      </c>
      <c r="H197" s="138">
        <v>71.849999999999994</v>
      </c>
    </row>
    <row r="198" spans="1:8" x14ac:dyDescent="0.25">
      <c r="A198" s="876"/>
      <c r="B198" s="876"/>
      <c r="C198" s="876"/>
      <c r="D198" s="876"/>
      <c r="E198" s="876"/>
      <c r="F198" s="876"/>
      <c r="G198" s="876"/>
      <c r="H198" s="876"/>
    </row>
    <row r="199" spans="1:8" x14ac:dyDescent="0.25">
      <c r="A199" s="326" t="s">
        <v>1587</v>
      </c>
      <c r="B199" s="877" t="s">
        <v>567</v>
      </c>
      <c r="C199" s="877" t="s">
        <v>35</v>
      </c>
      <c r="D199" s="878" t="s">
        <v>133</v>
      </c>
      <c r="E199" s="327" t="s">
        <v>568</v>
      </c>
      <c r="F199" s="326" t="s">
        <v>108</v>
      </c>
      <c r="G199" s="328" t="s">
        <v>569</v>
      </c>
      <c r="H199" s="329">
        <v>42.76</v>
      </c>
    </row>
    <row r="200" spans="1:8" x14ac:dyDescent="0.25">
      <c r="A200" s="877" t="s">
        <v>5</v>
      </c>
      <c r="B200" s="877"/>
      <c r="C200" s="877"/>
      <c r="D200" s="878"/>
      <c r="E200" s="879" t="s">
        <v>36</v>
      </c>
      <c r="F200" s="879" t="s">
        <v>37</v>
      </c>
      <c r="G200" s="880" t="s">
        <v>41</v>
      </c>
      <c r="H200" s="881"/>
    </row>
    <row r="201" spans="1:8" ht="25.5" x14ac:dyDescent="0.25">
      <c r="A201" s="877"/>
      <c r="B201" s="877"/>
      <c r="C201" s="877"/>
      <c r="D201" s="878"/>
      <c r="E201" s="879"/>
      <c r="F201" s="879"/>
      <c r="G201" s="330" t="s">
        <v>38</v>
      </c>
      <c r="H201" s="330" t="s">
        <v>39</v>
      </c>
    </row>
    <row r="202" spans="1:8" ht="36" x14ac:dyDescent="0.25">
      <c r="A202" s="118">
        <v>1</v>
      </c>
      <c r="B202" s="118" t="s">
        <v>51</v>
      </c>
      <c r="C202" s="118">
        <v>37558</v>
      </c>
      <c r="D202" s="112" t="s">
        <v>2236</v>
      </c>
      <c r="E202" s="113" t="s">
        <v>2168</v>
      </c>
      <c r="F202" s="117">
        <v>1</v>
      </c>
      <c r="G202" s="331">
        <v>33.369999999999997</v>
      </c>
      <c r="H202" s="138">
        <v>33.369999999999997</v>
      </c>
    </row>
    <row r="203" spans="1:8" x14ac:dyDescent="0.25">
      <c r="A203" s="118">
        <v>2</v>
      </c>
      <c r="B203" s="118" t="s">
        <v>51</v>
      </c>
      <c r="C203" s="118">
        <v>88242</v>
      </c>
      <c r="D203" s="112" t="s">
        <v>2219</v>
      </c>
      <c r="E203" s="113" t="s">
        <v>2116</v>
      </c>
      <c r="F203" s="117">
        <v>0.5</v>
      </c>
      <c r="G203" s="331" t="s">
        <v>2220</v>
      </c>
      <c r="H203" s="138">
        <v>9.39</v>
      </c>
    </row>
    <row r="204" spans="1:8" x14ac:dyDescent="0.25">
      <c r="A204" s="876"/>
      <c r="B204" s="876"/>
      <c r="C204" s="876"/>
      <c r="D204" s="876"/>
      <c r="E204" s="876"/>
      <c r="F204" s="876"/>
      <c r="G204" s="876"/>
      <c r="H204" s="876"/>
    </row>
    <row r="205" spans="1:8" ht="15" customHeight="1" x14ac:dyDescent="0.25">
      <c r="A205" s="326" t="s">
        <v>1588</v>
      </c>
      <c r="B205" s="884" t="s">
        <v>567</v>
      </c>
      <c r="C205" s="884" t="s">
        <v>35</v>
      </c>
      <c r="D205" s="886" t="s">
        <v>143</v>
      </c>
      <c r="E205" s="327" t="s">
        <v>568</v>
      </c>
      <c r="F205" s="326" t="s">
        <v>108</v>
      </c>
      <c r="G205" s="328" t="s">
        <v>569</v>
      </c>
      <c r="H205" s="329">
        <v>763.14</v>
      </c>
    </row>
    <row r="206" spans="1:8" x14ac:dyDescent="0.25">
      <c r="A206" s="884" t="s">
        <v>5</v>
      </c>
      <c r="B206" s="889"/>
      <c r="C206" s="889"/>
      <c r="D206" s="887"/>
      <c r="E206" s="882" t="s">
        <v>36</v>
      </c>
      <c r="F206" s="882" t="s">
        <v>37</v>
      </c>
      <c r="G206" s="880" t="s">
        <v>41</v>
      </c>
      <c r="H206" s="881"/>
    </row>
    <row r="207" spans="1:8" ht="25.5" x14ac:dyDescent="0.25">
      <c r="A207" s="885"/>
      <c r="B207" s="885"/>
      <c r="C207" s="885"/>
      <c r="D207" s="888"/>
      <c r="E207" s="883"/>
      <c r="F207" s="883"/>
      <c r="G207" s="330" t="s">
        <v>38</v>
      </c>
      <c r="H207" s="330" t="s">
        <v>39</v>
      </c>
    </row>
    <row r="208" spans="1:8" x14ac:dyDescent="0.25">
      <c r="A208" s="118">
        <v>1</v>
      </c>
      <c r="B208" s="118" t="s">
        <v>51</v>
      </c>
      <c r="C208" s="118">
        <v>10848</v>
      </c>
      <c r="D208" s="112" t="s">
        <v>2237</v>
      </c>
      <c r="E208" s="113" t="s">
        <v>2168</v>
      </c>
      <c r="F208" s="117">
        <v>1</v>
      </c>
      <c r="G208" s="331">
        <v>753.75</v>
      </c>
      <c r="H208" s="138">
        <v>753.75</v>
      </c>
    </row>
    <row r="209" spans="1:8" x14ac:dyDescent="0.25">
      <c r="A209" s="118">
        <v>2</v>
      </c>
      <c r="B209" s="118" t="s">
        <v>51</v>
      </c>
      <c r="C209" s="118">
        <v>88242</v>
      </c>
      <c r="D209" s="112" t="s">
        <v>2219</v>
      </c>
      <c r="E209" s="113" t="s">
        <v>2116</v>
      </c>
      <c r="F209" s="117">
        <v>0.5</v>
      </c>
      <c r="G209" s="331" t="s">
        <v>2220</v>
      </c>
      <c r="H209" s="138">
        <v>9.39</v>
      </c>
    </row>
    <row r="210" spans="1:8" x14ac:dyDescent="0.25">
      <c r="A210" s="876"/>
      <c r="B210" s="876"/>
      <c r="C210" s="876"/>
      <c r="D210" s="876"/>
      <c r="E210" s="876"/>
      <c r="F210" s="876"/>
      <c r="G210" s="876"/>
      <c r="H210" s="876"/>
    </row>
    <row r="211" spans="1:8" x14ac:dyDescent="0.25">
      <c r="A211" s="326" t="s">
        <v>1600</v>
      </c>
      <c r="B211" s="884" t="s">
        <v>567</v>
      </c>
      <c r="C211" s="884" t="s">
        <v>35</v>
      </c>
      <c r="D211" s="886" t="s">
        <v>1601</v>
      </c>
      <c r="E211" s="327" t="s">
        <v>568</v>
      </c>
      <c r="F211" s="326" t="s">
        <v>108</v>
      </c>
      <c r="G211" s="328" t="s">
        <v>569</v>
      </c>
      <c r="H211" s="329">
        <v>11.799999999999999</v>
      </c>
    </row>
    <row r="212" spans="1:8" x14ac:dyDescent="0.25">
      <c r="A212" s="884" t="s">
        <v>5</v>
      </c>
      <c r="B212" s="889"/>
      <c r="C212" s="889"/>
      <c r="D212" s="887"/>
      <c r="E212" s="882" t="s">
        <v>36</v>
      </c>
      <c r="F212" s="882" t="s">
        <v>37</v>
      </c>
      <c r="G212" s="880" t="s">
        <v>41</v>
      </c>
      <c r="H212" s="881"/>
    </row>
    <row r="213" spans="1:8" ht="25.5" x14ac:dyDescent="0.25">
      <c r="A213" s="885"/>
      <c r="B213" s="885"/>
      <c r="C213" s="885"/>
      <c r="D213" s="888"/>
      <c r="E213" s="883"/>
      <c r="F213" s="883"/>
      <c r="G213" s="330" t="s">
        <v>38</v>
      </c>
      <c r="H213" s="330" t="s">
        <v>39</v>
      </c>
    </row>
    <row r="214" spans="1:8" x14ac:dyDescent="0.25">
      <c r="A214" s="118">
        <v>1</v>
      </c>
      <c r="B214" s="118" t="s">
        <v>51</v>
      </c>
      <c r="C214" s="118">
        <v>43667</v>
      </c>
      <c r="D214" s="112" t="s">
        <v>2238</v>
      </c>
      <c r="E214" s="113" t="s">
        <v>2226</v>
      </c>
      <c r="F214" s="117">
        <v>0.8640000000000001</v>
      </c>
      <c r="G214" s="331">
        <v>10.73</v>
      </c>
      <c r="H214" s="138">
        <v>9.27</v>
      </c>
    </row>
    <row r="215" spans="1:8" x14ac:dyDescent="0.25">
      <c r="A215" s="118">
        <v>2</v>
      </c>
      <c r="B215" s="118" t="s">
        <v>51</v>
      </c>
      <c r="C215" s="118">
        <v>92883</v>
      </c>
      <c r="D215" s="112" t="s">
        <v>2239</v>
      </c>
      <c r="E215" s="113" t="s">
        <v>147</v>
      </c>
      <c r="F215" s="117">
        <v>0.20790000000000003</v>
      </c>
      <c r="G215" s="331" t="s">
        <v>2240</v>
      </c>
      <c r="H215" s="138">
        <v>2.5299999999999998</v>
      </c>
    </row>
    <row r="216" spans="1:8" x14ac:dyDescent="0.25">
      <c r="A216" s="876"/>
      <c r="B216" s="876"/>
      <c r="C216" s="876"/>
      <c r="D216" s="876"/>
      <c r="E216" s="876"/>
      <c r="F216" s="876"/>
      <c r="G216" s="876"/>
      <c r="H216" s="876"/>
    </row>
    <row r="217" spans="1:8" x14ac:dyDescent="0.25">
      <c r="A217" s="326" t="s">
        <v>1602</v>
      </c>
      <c r="B217" s="884" t="s">
        <v>567</v>
      </c>
      <c r="C217" s="884" t="s">
        <v>35</v>
      </c>
      <c r="D217" s="886" t="s">
        <v>1603</v>
      </c>
      <c r="E217" s="327" t="s">
        <v>568</v>
      </c>
      <c r="F217" s="326" t="s">
        <v>108</v>
      </c>
      <c r="G217" s="328" t="s">
        <v>569</v>
      </c>
      <c r="H217" s="329">
        <v>11.51</v>
      </c>
    </row>
    <row r="218" spans="1:8" x14ac:dyDescent="0.25">
      <c r="A218" s="884" t="s">
        <v>5</v>
      </c>
      <c r="B218" s="889"/>
      <c r="C218" s="889"/>
      <c r="D218" s="887"/>
      <c r="E218" s="882" t="s">
        <v>36</v>
      </c>
      <c r="F218" s="882" t="s">
        <v>37</v>
      </c>
      <c r="G218" s="880" t="s">
        <v>41</v>
      </c>
      <c r="H218" s="881"/>
    </row>
    <row r="219" spans="1:8" ht="25.5" x14ac:dyDescent="0.25">
      <c r="A219" s="885"/>
      <c r="B219" s="885"/>
      <c r="C219" s="885"/>
      <c r="D219" s="888"/>
      <c r="E219" s="883"/>
      <c r="F219" s="883"/>
      <c r="G219" s="330" t="s">
        <v>38</v>
      </c>
      <c r="H219" s="330" t="s">
        <v>39</v>
      </c>
    </row>
    <row r="220" spans="1:8" x14ac:dyDescent="0.25">
      <c r="A220" s="118">
        <v>1</v>
      </c>
      <c r="B220" s="118" t="s">
        <v>51</v>
      </c>
      <c r="C220" s="118">
        <v>43667</v>
      </c>
      <c r="D220" s="112" t="s">
        <v>2238</v>
      </c>
      <c r="E220" s="113" t="s">
        <v>2226</v>
      </c>
      <c r="F220" s="117">
        <v>0.8640000000000001</v>
      </c>
      <c r="G220" s="331">
        <v>10.73</v>
      </c>
      <c r="H220" s="138">
        <v>9.27</v>
      </c>
    </row>
    <row r="221" spans="1:8" x14ac:dyDescent="0.25">
      <c r="A221" s="118">
        <v>2</v>
      </c>
      <c r="B221" s="118" t="s">
        <v>51</v>
      </c>
      <c r="C221" s="118">
        <v>92883</v>
      </c>
      <c r="D221" s="112" t="s">
        <v>2239</v>
      </c>
      <c r="E221" s="113" t="s">
        <v>147</v>
      </c>
      <c r="F221" s="117">
        <v>0.18479999999999999</v>
      </c>
      <c r="G221" s="331" t="s">
        <v>2240</v>
      </c>
      <c r="H221" s="138">
        <v>2.2400000000000002</v>
      </c>
    </row>
  </sheetData>
  <autoFilter ref="B1:B210"/>
  <mergeCells count="214">
    <mergeCell ref="B217:B219"/>
    <mergeCell ref="C217:C219"/>
    <mergeCell ref="D217:D219"/>
    <mergeCell ref="A218:A219"/>
    <mergeCell ref="E218:E219"/>
    <mergeCell ref="F218:F219"/>
    <mergeCell ref="G218:H218"/>
    <mergeCell ref="B211:B213"/>
    <mergeCell ref="C211:C213"/>
    <mergeCell ref="D211:D213"/>
    <mergeCell ref="A212:A213"/>
    <mergeCell ref="E212:E213"/>
    <mergeCell ref="F212:F213"/>
    <mergeCell ref="G212:H212"/>
    <mergeCell ref="A216:H216"/>
    <mergeCell ref="A107:A108"/>
    <mergeCell ref="E107:E108"/>
    <mergeCell ref="F107:F108"/>
    <mergeCell ref="G107:H107"/>
    <mergeCell ref="A190:H190"/>
    <mergeCell ref="B191:B193"/>
    <mergeCell ref="C191:C193"/>
    <mergeCell ref="D191:D193"/>
    <mergeCell ref="A192:A193"/>
    <mergeCell ref="E192:E193"/>
    <mergeCell ref="F192:F193"/>
    <mergeCell ref="G192:H192"/>
    <mergeCell ref="G91:H91"/>
    <mergeCell ref="A125:H125"/>
    <mergeCell ref="B126:B128"/>
    <mergeCell ref="C126:C128"/>
    <mergeCell ref="D126:D128"/>
    <mergeCell ref="A127:A128"/>
    <mergeCell ref="E127:E128"/>
    <mergeCell ref="F127:F128"/>
    <mergeCell ref="G127:H127"/>
    <mergeCell ref="E121:E122"/>
    <mergeCell ref="F121:F122"/>
    <mergeCell ref="G121:H121"/>
    <mergeCell ref="A97:H97"/>
    <mergeCell ref="B98:B100"/>
    <mergeCell ref="C98:C100"/>
    <mergeCell ref="D98:D100"/>
    <mergeCell ref="A99:A100"/>
    <mergeCell ref="E99:E100"/>
    <mergeCell ref="F99:F100"/>
    <mergeCell ref="G99:H99"/>
    <mergeCell ref="A105:H105"/>
    <mergeCell ref="B106:B108"/>
    <mergeCell ref="C106:C108"/>
    <mergeCell ref="D106:D108"/>
    <mergeCell ref="A89:H89"/>
    <mergeCell ref="B90:B92"/>
    <mergeCell ref="D1:H1"/>
    <mergeCell ref="D2:H2"/>
    <mergeCell ref="D3:H3"/>
    <mergeCell ref="A4:H4"/>
    <mergeCell ref="A79:H79"/>
    <mergeCell ref="B54:B56"/>
    <mergeCell ref="C54:C56"/>
    <mergeCell ref="B10:B12"/>
    <mergeCell ref="C10:C12"/>
    <mergeCell ref="D10:D12"/>
    <mergeCell ref="A11:A12"/>
    <mergeCell ref="E11:E12"/>
    <mergeCell ref="F11:F12"/>
    <mergeCell ref="G11:H11"/>
    <mergeCell ref="A37:H37"/>
    <mergeCell ref="B38:B40"/>
    <mergeCell ref="C38:C40"/>
    <mergeCell ref="C90:C92"/>
    <mergeCell ref="D90:D92"/>
    <mergeCell ref="A91:A92"/>
    <mergeCell ref="E91:E92"/>
    <mergeCell ref="F91:F92"/>
    <mergeCell ref="D54:D56"/>
    <mergeCell ref="A55:A56"/>
    <mergeCell ref="E55:E56"/>
    <mergeCell ref="F55:F56"/>
    <mergeCell ref="G55:H55"/>
    <mergeCell ref="A71:H71"/>
    <mergeCell ref="A53:H53"/>
    <mergeCell ref="E39:E40"/>
    <mergeCell ref="F39:F40"/>
    <mergeCell ref="G39:H39"/>
    <mergeCell ref="D38:D40"/>
    <mergeCell ref="A39:A40"/>
    <mergeCell ref="C72:C74"/>
    <mergeCell ref="D72:D74"/>
    <mergeCell ref="A73:A74"/>
    <mergeCell ref="E73:E74"/>
    <mergeCell ref="F73:F74"/>
    <mergeCell ref="G73:H73"/>
    <mergeCell ref="G81:H81"/>
    <mergeCell ref="A62:H62"/>
    <mergeCell ref="B63:B65"/>
    <mergeCell ref="C63:C65"/>
    <mergeCell ref="D63:D65"/>
    <mergeCell ref="A64:A65"/>
    <mergeCell ref="E64:E65"/>
    <mergeCell ref="F64:F65"/>
    <mergeCell ref="G64:H64"/>
    <mergeCell ref="B80:B82"/>
    <mergeCell ref="C80:C82"/>
    <mergeCell ref="D80:D82"/>
    <mergeCell ref="A81:A82"/>
    <mergeCell ref="E81:E82"/>
    <mergeCell ref="F81:F82"/>
    <mergeCell ref="B72:B74"/>
    <mergeCell ref="B141:B143"/>
    <mergeCell ref="C141:C143"/>
    <mergeCell ref="D141:D143"/>
    <mergeCell ref="A132:H132"/>
    <mergeCell ref="A112:H112"/>
    <mergeCell ref="B113:B115"/>
    <mergeCell ref="C113:C115"/>
    <mergeCell ref="D113:D115"/>
    <mergeCell ref="A114:A115"/>
    <mergeCell ref="E114:E115"/>
    <mergeCell ref="F114:F115"/>
    <mergeCell ref="G114:H114"/>
    <mergeCell ref="A119:H119"/>
    <mergeCell ref="B120:B122"/>
    <mergeCell ref="C120:C122"/>
    <mergeCell ref="D120:D122"/>
    <mergeCell ref="A121:A122"/>
    <mergeCell ref="B133:B135"/>
    <mergeCell ref="C133:C135"/>
    <mergeCell ref="D133:D135"/>
    <mergeCell ref="A134:A135"/>
    <mergeCell ref="E134:E135"/>
    <mergeCell ref="A142:A143"/>
    <mergeCell ref="E142:E143"/>
    <mergeCell ref="F142:F143"/>
    <mergeCell ref="G142:H142"/>
    <mergeCell ref="C163:C165"/>
    <mergeCell ref="D163:D165"/>
    <mergeCell ref="A164:A165"/>
    <mergeCell ref="E164:E165"/>
    <mergeCell ref="F164:F165"/>
    <mergeCell ref="G164:H164"/>
    <mergeCell ref="F149:F150"/>
    <mergeCell ref="G149:H149"/>
    <mergeCell ref="A147:H147"/>
    <mergeCell ref="B148:B150"/>
    <mergeCell ref="C148:C150"/>
    <mergeCell ref="D148:D150"/>
    <mergeCell ref="A149:A150"/>
    <mergeCell ref="E149:E150"/>
    <mergeCell ref="F134:F135"/>
    <mergeCell ref="G134:H134"/>
    <mergeCell ref="A140:H140"/>
    <mergeCell ref="A170:H170"/>
    <mergeCell ref="A154:H154"/>
    <mergeCell ref="B155:B157"/>
    <mergeCell ref="C155:C157"/>
    <mergeCell ref="D155:D157"/>
    <mergeCell ref="A156:A157"/>
    <mergeCell ref="E156:E157"/>
    <mergeCell ref="F156:F157"/>
    <mergeCell ref="G156:H156"/>
    <mergeCell ref="B163:B165"/>
    <mergeCell ref="A162:H162"/>
    <mergeCell ref="A210:H210"/>
    <mergeCell ref="A182:H182"/>
    <mergeCell ref="B183:B185"/>
    <mergeCell ref="C183:C185"/>
    <mergeCell ref="D183:D185"/>
    <mergeCell ref="A184:A185"/>
    <mergeCell ref="E184:E185"/>
    <mergeCell ref="F184:F185"/>
    <mergeCell ref="G184:H184"/>
    <mergeCell ref="A204:H204"/>
    <mergeCell ref="B199:B201"/>
    <mergeCell ref="C199:C201"/>
    <mergeCell ref="D199:D201"/>
    <mergeCell ref="A200:A201"/>
    <mergeCell ref="E200:E201"/>
    <mergeCell ref="F200:F201"/>
    <mergeCell ref="G200:H200"/>
    <mergeCell ref="A198:H198"/>
    <mergeCell ref="B171:B173"/>
    <mergeCell ref="C171:C173"/>
    <mergeCell ref="D171:D173"/>
    <mergeCell ref="A172:A173"/>
    <mergeCell ref="E172:E173"/>
    <mergeCell ref="F172:F173"/>
    <mergeCell ref="G172:H172"/>
    <mergeCell ref="G206:H206"/>
    <mergeCell ref="F206:F207"/>
    <mergeCell ref="E206:E207"/>
    <mergeCell ref="A206:A207"/>
    <mergeCell ref="D205:D207"/>
    <mergeCell ref="C205:C207"/>
    <mergeCell ref="B205:B207"/>
    <mergeCell ref="A177:H177"/>
    <mergeCell ref="B178:B180"/>
    <mergeCell ref="C178:C180"/>
    <mergeCell ref="D178:D180"/>
    <mergeCell ref="A179:A180"/>
    <mergeCell ref="E179:E180"/>
    <mergeCell ref="F179:F180"/>
    <mergeCell ref="G179:H179"/>
    <mergeCell ref="F5:H5"/>
    <mergeCell ref="F6:H8"/>
    <mergeCell ref="A43:H43"/>
    <mergeCell ref="B44:B46"/>
    <mergeCell ref="C44:C46"/>
    <mergeCell ref="D44:D46"/>
    <mergeCell ref="A45:A46"/>
    <mergeCell ref="E45:E46"/>
    <mergeCell ref="F45:F46"/>
    <mergeCell ref="G45:H45"/>
    <mergeCell ref="A9:H9"/>
  </mergeCells>
  <phoneticPr fontId="2" type="noConversion"/>
  <dataValidations disablePrompts="1" count="4">
    <dataValidation type="list" allowBlank="1" showInputMessage="1" showErrorMessage="1" sqref="F54 F38 F10 F80 F120 F199 F141 F148 F155 F163 F171 F205 F183 F90 F126 F98 F106 F113 F178 F191 F211 F217">
      <formula1>" UN,M3,M2,MCJ,TXKM,T,M3XKM"</formula1>
    </dataValidation>
    <dataValidation type="list" allowBlank="1" showInputMessage="1" showErrorMessage="1" sqref="B47:B52 B66:B70 B75:B78 B202:B203 B208:B209 B13:B36 B41:B42 B220:B221 B83:B88 B93:B96 B101:B104 B109:B111 B116:B176 B181:B189 B57:B61 B214:B215 B194:B197">
      <formula1>"SINAPI,AGESUL,SBC,COTAÇÃO"</formula1>
    </dataValidation>
    <dataValidation type="list" allowBlank="1" showInputMessage="1" showErrorMessage="1" sqref="F133">
      <formula1>" UN,M3,M2,MCJ,TXKM,T,M3XKM,M"</formula1>
    </dataValidation>
    <dataValidation type="list" allowBlank="1" showInputMessage="1" showErrorMessage="1" sqref="F44 F63 F72">
      <formula1>" UN,M3,M2,MCJ,TXKM,T,M3XKM,M2"</formula1>
    </dataValidation>
  </dataValidations>
  <printOptions horizontalCentered="1"/>
  <pageMargins left="0.7" right="0.7" top="0.75" bottom="0.75" header="0.3" footer="0.3"/>
  <pageSetup paperSize="9" scale="56" fitToHeight="0" orientation="portrait" horizontalDpi="4294967292" verticalDpi="300" r:id="rId1"/>
  <headerFooter>
    <oddFoote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E85"/>
  <sheetViews>
    <sheetView workbookViewId="0">
      <selection activeCell="F1" sqref="F1:I1048576"/>
    </sheetView>
  </sheetViews>
  <sheetFormatPr defaultColWidth="9.140625" defaultRowHeight="15" x14ac:dyDescent="0.25"/>
  <cols>
    <col min="1" max="1" width="21.28515625" style="373" customWidth="1"/>
    <col min="2" max="2" width="45.7109375" style="373" customWidth="1"/>
    <col min="3" max="3" width="29.140625" style="373" customWidth="1"/>
    <col min="4" max="4" width="14.5703125" style="373" customWidth="1"/>
    <col min="5" max="5" width="17.42578125" style="373" customWidth="1"/>
    <col min="6" max="16384" width="9.140625" style="281"/>
  </cols>
  <sheetData>
    <row r="1" spans="1:5" x14ac:dyDescent="0.25">
      <c r="A1" s="158"/>
      <c r="B1" s="150" t="s">
        <v>1</v>
      </c>
      <c r="C1" s="123"/>
      <c r="D1" s="123"/>
      <c r="E1" s="124"/>
    </row>
    <row r="2" spans="1:5" ht="15.75" x14ac:dyDescent="0.25">
      <c r="A2" s="159"/>
      <c r="B2" s="125" t="s">
        <v>88</v>
      </c>
      <c r="C2" s="126"/>
      <c r="D2" s="126"/>
      <c r="E2" s="127"/>
    </row>
    <row r="3" spans="1:5" x14ac:dyDescent="0.25">
      <c r="A3" s="160"/>
      <c r="B3" s="150" t="s">
        <v>1612</v>
      </c>
      <c r="C3" s="123"/>
      <c r="D3" s="123"/>
      <c r="E3" s="124"/>
    </row>
    <row r="4" spans="1:5" ht="20.45" customHeight="1" x14ac:dyDescent="0.25">
      <c r="A4" s="630" t="s">
        <v>148</v>
      </c>
      <c r="B4" s="631"/>
      <c r="C4" s="631"/>
      <c r="D4" s="631"/>
      <c r="E4" s="632"/>
    </row>
    <row r="5" spans="1:5" ht="14.45" customHeight="1" x14ac:dyDescent="0.25">
      <c r="A5" s="134" t="s">
        <v>174</v>
      </c>
      <c r="B5" s="128" t="s">
        <v>721</v>
      </c>
      <c r="C5" s="129"/>
      <c r="D5" s="905" t="s">
        <v>43</v>
      </c>
      <c r="E5" s="906"/>
    </row>
    <row r="6" spans="1:5" x14ac:dyDescent="0.25">
      <c r="A6" s="134" t="s">
        <v>2</v>
      </c>
      <c r="B6" s="128" t="s">
        <v>101</v>
      </c>
      <c r="C6" s="130"/>
      <c r="D6" s="131"/>
      <c r="E6" s="354"/>
    </row>
    <row r="7" spans="1:5" ht="14.45" customHeight="1" x14ac:dyDescent="0.25">
      <c r="A7" s="134" t="s">
        <v>3</v>
      </c>
      <c r="B7" s="128" t="s">
        <v>722</v>
      </c>
      <c r="C7" s="129"/>
      <c r="D7" s="907" t="s">
        <v>719</v>
      </c>
      <c r="E7" s="908"/>
    </row>
    <row r="8" spans="1:5" x14ac:dyDescent="0.25">
      <c r="A8" s="135" t="s">
        <v>62</v>
      </c>
      <c r="B8" s="9" t="s">
        <v>1613</v>
      </c>
      <c r="C8" s="132"/>
      <c r="D8" s="909"/>
      <c r="E8" s="910"/>
    </row>
    <row r="9" spans="1:5" ht="20.25" customHeight="1" x14ac:dyDescent="0.25">
      <c r="A9" s="135"/>
      <c r="B9" s="132"/>
      <c r="C9" s="132"/>
      <c r="D9" s="131"/>
      <c r="E9" s="355"/>
    </row>
    <row r="10" spans="1:5" s="322" customFormat="1" ht="14.25" customHeight="1" x14ac:dyDescent="0.2">
      <c r="A10" s="86" t="s">
        <v>149</v>
      </c>
      <c r="B10" s="86" t="s">
        <v>150</v>
      </c>
      <c r="C10" s="86" t="s">
        <v>151</v>
      </c>
      <c r="D10" s="86" t="s">
        <v>152</v>
      </c>
      <c r="E10" s="86" t="s">
        <v>153</v>
      </c>
    </row>
    <row r="11" spans="1:5" s="322" customFormat="1" ht="14.25" customHeight="1" x14ac:dyDescent="0.2">
      <c r="A11" s="137" t="s">
        <v>154</v>
      </c>
      <c r="B11" s="143" t="s">
        <v>1141</v>
      </c>
      <c r="C11" s="143" t="s">
        <v>1140</v>
      </c>
      <c r="D11" s="142" t="s">
        <v>1142</v>
      </c>
      <c r="E11" s="142" t="s">
        <v>1143</v>
      </c>
    </row>
    <row r="12" spans="1:5" s="322" customFormat="1" ht="14.25" customHeight="1" x14ac:dyDescent="0.2">
      <c r="A12" s="137" t="s">
        <v>156</v>
      </c>
      <c r="B12" s="144" t="s">
        <v>1145</v>
      </c>
      <c r="C12" s="144" t="s">
        <v>1144</v>
      </c>
      <c r="D12" s="87" t="s">
        <v>1146</v>
      </c>
      <c r="E12" s="87" t="s">
        <v>1147</v>
      </c>
    </row>
    <row r="13" spans="1:5" s="322" customFormat="1" ht="14.25" customHeight="1" x14ac:dyDescent="0.2">
      <c r="A13" s="137" t="s">
        <v>157</v>
      </c>
      <c r="B13" s="144" t="s">
        <v>1593</v>
      </c>
      <c r="C13" s="144" t="s">
        <v>1590</v>
      </c>
      <c r="D13" s="87"/>
      <c r="E13" s="87" t="s">
        <v>155</v>
      </c>
    </row>
    <row r="14" spans="1:5" s="322" customFormat="1" ht="14.25" customHeight="1" x14ac:dyDescent="0.2">
      <c r="A14" s="137" t="s">
        <v>169</v>
      </c>
      <c r="B14" s="144" t="s">
        <v>524</v>
      </c>
      <c r="C14" s="144" t="s">
        <v>525</v>
      </c>
      <c r="D14" s="87"/>
      <c r="E14" s="87" t="s">
        <v>155</v>
      </c>
    </row>
    <row r="15" spans="1:5" s="322" customFormat="1" ht="15" customHeight="1" x14ac:dyDescent="0.2">
      <c r="A15" s="137" t="s">
        <v>170</v>
      </c>
      <c r="B15" s="144" t="s">
        <v>1592</v>
      </c>
      <c r="C15" s="144" t="s">
        <v>1591</v>
      </c>
      <c r="D15" s="87"/>
      <c r="E15" s="87" t="s">
        <v>155</v>
      </c>
    </row>
    <row r="16" spans="1:5" s="322" customFormat="1" ht="15" customHeight="1" x14ac:dyDescent="0.2">
      <c r="A16" s="137" t="s">
        <v>171</v>
      </c>
      <c r="B16" s="144" t="s">
        <v>1596</v>
      </c>
      <c r="C16" s="144" t="s">
        <v>1595</v>
      </c>
      <c r="D16" s="87"/>
      <c r="E16" s="87" t="s">
        <v>155</v>
      </c>
    </row>
    <row r="17" spans="1:5" s="322" customFormat="1" ht="15" customHeight="1" x14ac:dyDescent="0.2">
      <c r="A17" s="137" t="s">
        <v>172</v>
      </c>
      <c r="B17" s="144" t="s">
        <v>1598</v>
      </c>
      <c r="C17" s="144" t="s">
        <v>1597</v>
      </c>
      <c r="D17" s="87"/>
      <c r="E17" s="87" t="s">
        <v>155</v>
      </c>
    </row>
    <row r="18" spans="1:5" s="322" customFormat="1" ht="15" hidden="1" customHeight="1" x14ac:dyDescent="0.2">
      <c r="A18" s="137" t="s">
        <v>220</v>
      </c>
      <c r="B18" s="144"/>
      <c r="C18" s="144"/>
      <c r="D18" s="87"/>
      <c r="E18" s="87"/>
    </row>
    <row r="19" spans="1:5" s="322" customFormat="1" ht="15" hidden="1" customHeight="1" x14ac:dyDescent="0.2">
      <c r="A19" s="137" t="s">
        <v>221</v>
      </c>
      <c r="B19" s="144"/>
      <c r="C19" s="144"/>
      <c r="D19" s="87"/>
      <c r="E19" s="87"/>
    </row>
    <row r="20" spans="1:5" s="322" customFormat="1" ht="15" hidden="1" customHeight="1" x14ac:dyDescent="0.2">
      <c r="A20" s="137" t="s">
        <v>222</v>
      </c>
      <c r="B20" s="144"/>
      <c r="C20" s="144"/>
      <c r="D20" s="87"/>
      <c r="E20" s="87"/>
    </row>
    <row r="21" spans="1:5" s="322" customFormat="1" ht="15" hidden="1" customHeight="1" x14ac:dyDescent="0.2">
      <c r="A21" s="137" t="s">
        <v>223</v>
      </c>
      <c r="B21" s="144"/>
      <c r="C21" s="144"/>
      <c r="D21" s="87"/>
      <c r="E21" s="87"/>
    </row>
    <row r="22" spans="1:5" s="322" customFormat="1" ht="15" hidden="1" customHeight="1" x14ac:dyDescent="0.2">
      <c r="A22" s="137" t="s">
        <v>224</v>
      </c>
      <c r="B22" s="144"/>
      <c r="C22" s="144"/>
      <c r="D22" s="87"/>
      <c r="E22" s="87"/>
    </row>
    <row r="23" spans="1:5" s="322" customFormat="1" ht="15" hidden="1" customHeight="1" x14ac:dyDescent="0.2">
      <c r="A23" s="137" t="s">
        <v>247</v>
      </c>
      <c r="B23" s="144"/>
      <c r="C23" s="144"/>
      <c r="D23" s="87"/>
      <c r="E23" s="87"/>
    </row>
    <row r="24" spans="1:5" s="322" customFormat="1" ht="15" hidden="1" customHeight="1" x14ac:dyDescent="0.2">
      <c r="A24" s="137" t="s">
        <v>248</v>
      </c>
      <c r="B24" s="144"/>
      <c r="C24" s="144"/>
      <c r="D24" s="87"/>
      <c r="E24" s="87"/>
    </row>
    <row r="25" spans="1:5" s="322" customFormat="1" ht="15" hidden="1" customHeight="1" x14ac:dyDescent="0.2">
      <c r="A25" s="137" t="s">
        <v>249</v>
      </c>
      <c r="B25" s="144"/>
      <c r="C25" s="144"/>
      <c r="D25" s="87"/>
      <c r="E25" s="87"/>
    </row>
    <row r="26" spans="1:5" s="322" customFormat="1" ht="15" hidden="1" customHeight="1" x14ac:dyDescent="0.2">
      <c r="A26" s="137" t="s">
        <v>250</v>
      </c>
      <c r="B26" s="144"/>
      <c r="C26" s="144"/>
      <c r="D26" s="87"/>
      <c r="E26" s="87"/>
    </row>
    <row r="27" spans="1:5" s="322" customFormat="1" ht="15" hidden="1" customHeight="1" x14ac:dyDescent="0.2">
      <c r="A27" s="137" t="s">
        <v>251</v>
      </c>
      <c r="B27" s="144"/>
      <c r="C27" s="144"/>
      <c r="D27" s="87"/>
      <c r="E27" s="87"/>
    </row>
    <row r="28" spans="1:5" s="322" customFormat="1" ht="15" hidden="1" customHeight="1" x14ac:dyDescent="0.2">
      <c r="A28" s="137" t="s">
        <v>252</v>
      </c>
      <c r="B28" s="144"/>
      <c r="C28" s="144"/>
      <c r="D28" s="87"/>
      <c r="E28" s="87"/>
    </row>
    <row r="29" spans="1:5" s="322" customFormat="1" ht="15" hidden="1" customHeight="1" x14ac:dyDescent="0.2">
      <c r="A29" s="137" t="s">
        <v>253</v>
      </c>
      <c r="B29" s="144"/>
      <c r="C29" s="144"/>
      <c r="D29" s="87"/>
      <c r="E29" s="87"/>
    </row>
    <row r="30" spans="1:5" s="322" customFormat="1" ht="15" hidden="1" customHeight="1" x14ac:dyDescent="0.2">
      <c r="A30" s="137" t="s">
        <v>256</v>
      </c>
      <c r="B30" s="144"/>
      <c r="C30" s="144"/>
      <c r="D30" s="87"/>
      <c r="E30" s="87"/>
    </row>
    <row r="31" spans="1:5" s="322" customFormat="1" ht="15" hidden="1" customHeight="1" x14ac:dyDescent="0.2">
      <c r="A31" s="136" t="s">
        <v>258</v>
      </c>
      <c r="B31" s="144"/>
      <c r="C31" s="144"/>
      <c r="D31" s="87"/>
      <c r="E31" s="87"/>
    </row>
    <row r="32" spans="1:5" s="322" customFormat="1" ht="15" hidden="1" customHeight="1" x14ac:dyDescent="0.2">
      <c r="A32" s="136" t="s">
        <v>259</v>
      </c>
      <c r="B32" s="144"/>
      <c r="C32" s="144"/>
      <c r="D32" s="87"/>
      <c r="E32" s="87"/>
    </row>
    <row r="33" spans="1:5" s="322" customFormat="1" ht="15" hidden="1" customHeight="1" x14ac:dyDescent="0.2">
      <c r="A33" s="136" t="s">
        <v>260</v>
      </c>
      <c r="B33" s="144"/>
      <c r="C33" s="144"/>
      <c r="D33" s="87"/>
      <c r="E33" s="87"/>
    </row>
    <row r="34" spans="1:5" s="322" customFormat="1" ht="15" hidden="1" customHeight="1" x14ac:dyDescent="0.2">
      <c r="A34" s="136" t="s">
        <v>261</v>
      </c>
      <c r="B34" s="144"/>
      <c r="C34" s="144"/>
      <c r="D34" s="87"/>
      <c r="E34" s="87"/>
    </row>
    <row r="35" spans="1:5" s="322" customFormat="1" ht="15" hidden="1" customHeight="1" x14ac:dyDescent="0.2">
      <c r="A35" s="136" t="s">
        <v>266</v>
      </c>
      <c r="B35" s="144"/>
      <c r="C35" s="144"/>
      <c r="D35" s="87"/>
      <c r="E35" s="87"/>
    </row>
    <row r="36" spans="1:5" s="322" customFormat="1" ht="15" hidden="1" customHeight="1" x14ac:dyDescent="0.2">
      <c r="A36" s="136" t="s">
        <v>267</v>
      </c>
      <c r="B36" s="144"/>
      <c r="C36" s="144"/>
      <c r="D36" s="87"/>
      <c r="E36" s="87"/>
    </row>
    <row r="37" spans="1:5" s="322" customFormat="1" ht="15" hidden="1" customHeight="1" x14ac:dyDescent="0.2">
      <c r="A37" s="136" t="s">
        <v>456</v>
      </c>
      <c r="B37" s="144"/>
      <c r="C37" s="144"/>
      <c r="D37" s="87"/>
      <c r="E37" s="87"/>
    </row>
    <row r="38" spans="1:5" s="322" customFormat="1" ht="15" hidden="1" customHeight="1" x14ac:dyDescent="0.2">
      <c r="A38" s="136" t="s">
        <v>461</v>
      </c>
      <c r="B38" s="144"/>
      <c r="C38" s="144"/>
      <c r="D38" s="87"/>
      <c r="E38" s="87"/>
    </row>
    <row r="39" spans="1:5" s="322" customFormat="1" ht="15" hidden="1" customHeight="1" x14ac:dyDescent="0.2">
      <c r="A39" s="136" t="s">
        <v>462</v>
      </c>
      <c r="B39" s="144"/>
      <c r="C39" s="144"/>
      <c r="D39" s="87"/>
      <c r="E39" s="87"/>
    </row>
    <row r="40" spans="1:5" s="322" customFormat="1" ht="15" hidden="1" customHeight="1" x14ac:dyDescent="0.2">
      <c r="A40" s="136" t="s">
        <v>463</v>
      </c>
      <c r="B40" s="144"/>
      <c r="C40" s="144"/>
      <c r="D40" s="87"/>
      <c r="E40" s="87"/>
    </row>
    <row r="41" spans="1:5" s="322" customFormat="1" ht="15" hidden="1" customHeight="1" x14ac:dyDescent="0.2">
      <c r="A41" s="136" t="s">
        <v>275</v>
      </c>
      <c r="B41" s="144"/>
      <c r="C41" s="144"/>
      <c r="D41" s="87"/>
      <c r="E41" s="87"/>
    </row>
    <row r="42" spans="1:5" s="322" customFormat="1" ht="15" hidden="1" customHeight="1" x14ac:dyDescent="0.2">
      <c r="A42" s="136" t="s">
        <v>276</v>
      </c>
      <c r="B42" s="144"/>
      <c r="C42" s="144"/>
      <c r="D42" s="87"/>
      <c r="E42" s="87"/>
    </row>
    <row r="43" spans="1:5" s="322" customFormat="1" ht="15" hidden="1" customHeight="1" x14ac:dyDescent="0.2">
      <c r="A43" s="136" t="s">
        <v>500</v>
      </c>
      <c r="B43" s="144"/>
      <c r="C43" s="144"/>
      <c r="D43" s="87"/>
      <c r="E43" s="87"/>
    </row>
    <row r="44" spans="1:5" s="322" customFormat="1" ht="15" hidden="1" customHeight="1" x14ac:dyDescent="0.2">
      <c r="A44" s="136" t="s">
        <v>277</v>
      </c>
      <c r="B44" s="144"/>
      <c r="C44" s="144"/>
      <c r="D44" s="87"/>
      <c r="E44" s="87"/>
    </row>
    <row r="45" spans="1:5" s="322" customFormat="1" ht="15" hidden="1" customHeight="1" x14ac:dyDescent="0.2">
      <c r="A45" s="136" t="s">
        <v>501</v>
      </c>
      <c r="B45" s="144"/>
      <c r="C45" s="144"/>
      <c r="D45" s="87"/>
      <c r="E45" s="87"/>
    </row>
    <row r="46" spans="1:5" s="322" customFormat="1" ht="15" hidden="1" customHeight="1" x14ac:dyDescent="0.2">
      <c r="A46" s="136" t="s">
        <v>502</v>
      </c>
      <c r="B46" s="144"/>
      <c r="C46" s="144"/>
      <c r="D46" s="87"/>
      <c r="E46" s="87"/>
    </row>
    <row r="47" spans="1:5" s="322" customFormat="1" ht="15" hidden="1" customHeight="1" x14ac:dyDescent="0.2">
      <c r="A47" s="136" t="s">
        <v>503</v>
      </c>
      <c r="B47" s="144"/>
      <c r="C47" s="144"/>
      <c r="D47" s="87"/>
      <c r="E47" s="87"/>
    </row>
    <row r="48" spans="1:5" s="322" customFormat="1" ht="15" hidden="1" customHeight="1" x14ac:dyDescent="0.2">
      <c r="A48" s="136" t="s">
        <v>504</v>
      </c>
      <c r="B48" s="144"/>
      <c r="C48" s="144"/>
      <c r="D48" s="87"/>
      <c r="E48" s="87"/>
    </row>
    <row r="49" spans="1:5" s="322" customFormat="1" ht="15" hidden="1" customHeight="1" x14ac:dyDescent="0.2">
      <c r="A49" s="136" t="s">
        <v>505</v>
      </c>
      <c r="B49" s="144"/>
      <c r="C49" s="144"/>
      <c r="D49" s="87"/>
      <c r="E49" s="87"/>
    </row>
    <row r="50" spans="1:5" s="322" customFormat="1" ht="15" hidden="1" customHeight="1" x14ac:dyDescent="0.2">
      <c r="A50" s="136" t="s">
        <v>506</v>
      </c>
      <c r="B50" s="144"/>
      <c r="C50" s="144"/>
      <c r="D50" s="87"/>
      <c r="E50" s="87"/>
    </row>
    <row r="51" spans="1:5" s="322" customFormat="1" ht="15" hidden="1" customHeight="1" x14ac:dyDescent="0.2">
      <c r="A51" s="136" t="s">
        <v>507</v>
      </c>
      <c r="B51" s="144"/>
      <c r="C51" s="144"/>
      <c r="D51" s="87"/>
      <c r="E51" s="87"/>
    </row>
    <row r="52" spans="1:5" s="322" customFormat="1" ht="15" hidden="1" customHeight="1" x14ac:dyDescent="0.2">
      <c r="A52" s="136" t="s">
        <v>660</v>
      </c>
      <c r="B52" s="144"/>
      <c r="C52" s="144"/>
      <c r="D52" s="87"/>
      <c r="E52" s="87"/>
    </row>
    <row r="53" spans="1:5" s="322" customFormat="1" ht="15" hidden="1" customHeight="1" x14ac:dyDescent="0.2">
      <c r="A53" s="136" t="s">
        <v>661</v>
      </c>
      <c r="B53" s="144"/>
      <c r="C53" s="144"/>
      <c r="D53" s="87"/>
      <c r="E53" s="87"/>
    </row>
    <row r="54" spans="1:5" s="322" customFormat="1" ht="15" hidden="1" customHeight="1" x14ac:dyDescent="0.2">
      <c r="A54" s="136" t="s">
        <v>662</v>
      </c>
      <c r="B54" s="144"/>
      <c r="C54" s="144"/>
      <c r="D54" s="87"/>
      <c r="E54" s="87"/>
    </row>
    <row r="55" spans="1:5" s="322" customFormat="1" ht="15" hidden="1" customHeight="1" x14ac:dyDescent="0.2">
      <c r="A55" s="136" t="s">
        <v>554</v>
      </c>
      <c r="B55" s="144"/>
      <c r="C55" s="144"/>
      <c r="D55" s="87"/>
      <c r="E55" s="87"/>
    </row>
    <row r="56" spans="1:5" s="322" customFormat="1" ht="15" hidden="1" customHeight="1" x14ac:dyDescent="0.2">
      <c r="A56" s="136" t="s">
        <v>555</v>
      </c>
      <c r="B56" s="144"/>
      <c r="C56" s="144"/>
      <c r="D56" s="87"/>
      <c r="E56" s="87"/>
    </row>
    <row r="57" spans="1:5" s="322" customFormat="1" ht="15" hidden="1" customHeight="1" x14ac:dyDescent="0.2">
      <c r="A57" s="136" t="s">
        <v>556</v>
      </c>
      <c r="B57" s="144"/>
      <c r="C57" s="144"/>
      <c r="D57" s="87"/>
      <c r="E57" s="87"/>
    </row>
    <row r="58" spans="1:5" s="322" customFormat="1" ht="15" hidden="1" customHeight="1" x14ac:dyDescent="0.2">
      <c r="A58" s="136" t="s">
        <v>663</v>
      </c>
      <c r="B58" s="144"/>
      <c r="C58" s="144"/>
      <c r="D58" s="87"/>
      <c r="E58" s="87"/>
    </row>
    <row r="59" spans="1:5" s="322" customFormat="1" ht="15" hidden="1" customHeight="1" x14ac:dyDescent="0.2">
      <c r="A59" s="136" t="s">
        <v>664</v>
      </c>
      <c r="B59" s="144"/>
      <c r="C59" s="144"/>
      <c r="D59" s="87"/>
      <c r="E59" s="87"/>
    </row>
    <row r="60" spans="1:5" s="322" customFormat="1" ht="15" hidden="1" customHeight="1" x14ac:dyDescent="0.2">
      <c r="A60" s="136" t="s">
        <v>665</v>
      </c>
      <c r="B60" s="144"/>
      <c r="C60" s="144"/>
      <c r="D60" s="87"/>
      <c r="E60" s="87"/>
    </row>
    <row r="61" spans="1:5" s="322" customFormat="1" ht="15" hidden="1" customHeight="1" x14ac:dyDescent="0.2">
      <c r="A61" s="136" t="s">
        <v>557</v>
      </c>
      <c r="B61" s="144"/>
      <c r="C61" s="144"/>
      <c r="D61" s="87"/>
      <c r="E61" s="87"/>
    </row>
    <row r="62" spans="1:5" s="322" customFormat="1" ht="15" hidden="1" customHeight="1" x14ac:dyDescent="0.2">
      <c r="A62" s="136" t="s">
        <v>560</v>
      </c>
      <c r="B62" s="144"/>
      <c r="C62" s="144"/>
      <c r="D62" s="87"/>
      <c r="E62" s="87"/>
    </row>
    <row r="63" spans="1:5" s="322" customFormat="1" ht="15" hidden="1" customHeight="1" x14ac:dyDescent="0.2">
      <c r="A63" s="136" t="s">
        <v>561</v>
      </c>
      <c r="B63" s="144"/>
      <c r="C63" s="144"/>
      <c r="D63" s="87"/>
      <c r="E63" s="87"/>
    </row>
    <row r="64" spans="1:5" s="322" customFormat="1" ht="15" hidden="1" customHeight="1" x14ac:dyDescent="0.2">
      <c r="A64" s="136" t="s">
        <v>574</v>
      </c>
      <c r="B64" s="144"/>
      <c r="C64" s="144"/>
      <c r="D64" s="87"/>
      <c r="E64" s="87"/>
    </row>
    <row r="65" spans="1:5" s="322" customFormat="1" ht="15" hidden="1" customHeight="1" x14ac:dyDescent="0.2">
      <c r="A65" s="136" t="s">
        <v>575</v>
      </c>
      <c r="B65" s="144"/>
      <c r="C65" s="144"/>
      <c r="D65" s="87"/>
      <c r="E65" s="87"/>
    </row>
    <row r="66" spans="1:5" s="322" customFormat="1" ht="15" hidden="1" customHeight="1" x14ac:dyDescent="0.2">
      <c r="A66" s="136" t="s">
        <v>576</v>
      </c>
      <c r="B66" s="144"/>
      <c r="C66" s="144"/>
      <c r="D66" s="87"/>
      <c r="E66" s="87"/>
    </row>
    <row r="67" spans="1:5" s="322" customFormat="1" ht="15" hidden="1" customHeight="1" x14ac:dyDescent="0.2">
      <c r="A67" s="136" t="s">
        <v>577</v>
      </c>
      <c r="B67" s="144"/>
      <c r="C67" s="144"/>
      <c r="D67" s="87"/>
      <c r="E67" s="87"/>
    </row>
    <row r="68" spans="1:5" s="322" customFormat="1" ht="18" hidden="1" customHeight="1" x14ac:dyDescent="0.2">
      <c r="A68" s="136" t="s">
        <v>578</v>
      </c>
      <c r="B68" s="144"/>
      <c r="C68" s="144"/>
      <c r="D68" s="87"/>
      <c r="E68" s="87"/>
    </row>
    <row r="69" spans="1:5" s="322" customFormat="1" ht="12.75" x14ac:dyDescent="0.2">
      <c r="A69" s="86" t="s">
        <v>35</v>
      </c>
      <c r="B69" s="45" t="s">
        <v>49</v>
      </c>
      <c r="C69" s="45" t="s">
        <v>36</v>
      </c>
      <c r="D69" s="45" t="s">
        <v>158</v>
      </c>
      <c r="E69" s="45" t="s">
        <v>159</v>
      </c>
    </row>
    <row r="70" spans="1:5" s="322" customFormat="1" ht="31.5" x14ac:dyDescent="0.2">
      <c r="A70" s="48" t="s">
        <v>570</v>
      </c>
      <c r="B70" s="81" t="s">
        <v>1605</v>
      </c>
      <c r="C70" s="48" t="s">
        <v>108</v>
      </c>
      <c r="D70" s="49">
        <v>45481</v>
      </c>
      <c r="E70" s="50">
        <v>125000</v>
      </c>
    </row>
    <row r="71" spans="1:5" s="322" customFormat="1" ht="12.75" x14ac:dyDescent="0.2">
      <c r="A71" s="45" t="s">
        <v>162</v>
      </c>
      <c r="B71" s="919" t="s">
        <v>163</v>
      </c>
      <c r="C71" s="920"/>
      <c r="D71" s="917" t="s">
        <v>148</v>
      </c>
      <c r="E71" s="918"/>
    </row>
    <row r="72" spans="1:5" s="322" customFormat="1" ht="12.75" x14ac:dyDescent="0.2">
      <c r="A72" s="136" t="s">
        <v>154</v>
      </c>
      <c r="B72" s="915" t="s">
        <v>1140</v>
      </c>
      <c r="C72" s="916"/>
      <c r="D72" s="914">
        <v>125000</v>
      </c>
      <c r="E72" s="914"/>
    </row>
    <row r="73" spans="1:5" s="322" customFormat="1" ht="12.75" x14ac:dyDescent="0.2">
      <c r="A73" s="136" t="s">
        <v>156</v>
      </c>
      <c r="B73" s="911" t="s">
        <v>1144</v>
      </c>
      <c r="C73" s="912"/>
      <c r="D73" s="913">
        <v>155000</v>
      </c>
      <c r="E73" s="913"/>
    </row>
    <row r="74" spans="1:5" s="322" customFormat="1" ht="12.75" x14ac:dyDescent="0.2">
      <c r="A74" s="86" t="s">
        <v>35</v>
      </c>
      <c r="B74" s="45" t="s">
        <v>49</v>
      </c>
      <c r="C74" s="45" t="s">
        <v>36</v>
      </c>
      <c r="D74" s="45" t="s">
        <v>158</v>
      </c>
      <c r="E74" s="45" t="s">
        <v>159</v>
      </c>
    </row>
    <row r="75" spans="1:5" s="322" customFormat="1" ht="12.75" x14ac:dyDescent="0.2">
      <c r="A75" s="48" t="s">
        <v>595</v>
      </c>
      <c r="B75" s="81" t="s">
        <v>1589</v>
      </c>
      <c r="C75" s="48" t="s">
        <v>108</v>
      </c>
      <c r="D75" s="49">
        <v>45481</v>
      </c>
      <c r="E75" s="50">
        <v>96.6</v>
      </c>
    </row>
    <row r="76" spans="1:5" s="322" customFormat="1" ht="12.75" x14ac:dyDescent="0.2">
      <c r="A76" s="45" t="s">
        <v>162</v>
      </c>
      <c r="B76" s="921" t="s">
        <v>163</v>
      </c>
      <c r="C76" s="921"/>
      <c r="D76" s="854" t="s">
        <v>148</v>
      </c>
      <c r="E76" s="854"/>
    </row>
    <row r="77" spans="1:5" s="322" customFormat="1" ht="12.75" x14ac:dyDescent="0.2">
      <c r="A77" s="137" t="s">
        <v>157</v>
      </c>
      <c r="B77" s="924" t="s">
        <v>1590</v>
      </c>
      <c r="C77" s="924"/>
      <c r="D77" s="855">
        <v>96.6</v>
      </c>
      <c r="E77" s="855"/>
    </row>
    <row r="78" spans="1:5" s="322" customFormat="1" ht="12.75" x14ac:dyDescent="0.2">
      <c r="A78" s="136" t="s">
        <v>169</v>
      </c>
      <c r="B78" s="903" t="s">
        <v>525</v>
      </c>
      <c r="C78" s="903"/>
      <c r="D78" s="852">
        <v>80.31</v>
      </c>
      <c r="E78" s="852"/>
    </row>
    <row r="79" spans="1:5" s="322" customFormat="1" ht="12.75" x14ac:dyDescent="0.2">
      <c r="A79" s="136" t="s">
        <v>170</v>
      </c>
      <c r="B79" s="922" t="s">
        <v>1591</v>
      </c>
      <c r="C79" s="923"/>
      <c r="D79" s="850">
        <v>132.31</v>
      </c>
      <c r="E79" s="850"/>
    </row>
    <row r="80" spans="1:5" s="322" customFormat="1" ht="12.75" x14ac:dyDescent="0.2">
      <c r="A80" s="86" t="s">
        <v>35</v>
      </c>
      <c r="B80" s="45" t="s">
        <v>49</v>
      </c>
      <c r="C80" s="45" t="s">
        <v>36</v>
      </c>
      <c r="D80" s="45" t="s">
        <v>158</v>
      </c>
      <c r="E80" s="45" t="s">
        <v>159</v>
      </c>
    </row>
    <row r="81" spans="1:5" s="322" customFormat="1" ht="12.75" x14ac:dyDescent="0.2">
      <c r="A81" s="48" t="s">
        <v>571</v>
      </c>
      <c r="B81" s="81" t="s">
        <v>479</v>
      </c>
      <c r="C81" s="48" t="s">
        <v>130</v>
      </c>
      <c r="D81" s="49">
        <v>45481</v>
      </c>
      <c r="E81" s="50">
        <v>17.53</v>
      </c>
    </row>
    <row r="82" spans="1:5" s="322" customFormat="1" ht="12.75" x14ac:dyDescent="0.2">
      <c r="A82" s="45" t="s">
        <v>162</v>
      </c>
      <c r="B82" s="921" t="s">
        <v>163</v>
      </c>
      <c r="C82" s="921"/>
      <c r="D82" s="854" t="s">
        <v>148</v>
      </c>
      <c r="E82" s="854"/>
    </row>
    <row r="83" spans="1:5" s="322" customFormat="1" ht="12.75" x14ac:dyDescent="0.2">
      <c r="A83" s="137" t="s">
        <v>171</v>
      </c>
      <c r="B83" s="903" t="s">
        <v>1595</v>
      </c>
      <c r="C83" s="903"/>
      <c r="D83" s="855">
        <v>16.48</v>
      </c>
      <c r="E83" s="855"/>
    </row>
    <row r="84" spans="1:5" s="322" customFormat="1" ht="12.75" x14ac:dyDescent="0.2">
      <c r="A84" s="136" t="s">
        <v>172</v>
      </c>
      <c r="B84" s="903" t="s">
        <v>1597</v>
      </c>
      <c r="C84" s="903"/>
      <c r="D84" s="852">
        <v>17.53</v>
      </c>
      <c r="E84" s="852"/>
    </row>
    <row r="85" spans="1:5" s="322" customFormat="1" ht="12.75" x14ac:dyDescent="0.2">
      <c r="A85" s="469" t="s">
        <v>157</v>
      </c>
      <c r="B85" s="904" t="s">
        <v>1590</v>
      </c>
      <c r="C85" s="904"/>
      <c r="D85" s="850">
        <v>29</v>
      </c>
      <c r="E85" s="850"/>
    </row>
  </sheetData>
  <autoFilter ref="A1:A85"/>
  <dataConsolidate/>
  <mergeCells count="25">
    <mergeCell ref="B79:C79"/>
    <mergeCell ref="D79:E79"/>
    <mergeCell ref="B82:C82"/>
    <mergeCell ref="D82:E82"/>
    <mergeCell ref="D76:E76"/>
    <mergeCell ref="B77:C77"/>
    <mergeCell ref="D77:E77"/>
    <mergeCell ref="B78:C78"/>
    <mergeCell ref="D78:E78"/>
    <mergeCell ref="B84:C84"/>
    <mergeCell ref="D84:E84"/>
    <mergeCell ref="B85:C85"/>
    <mergeCell ref="D85:E85"/>
    <mergeCell ref="A4:E4"/>
    <mergeCell ref="D5:E5"/>
    <mergeCell ref="D7:E8"/>
    <mergeCell ref="B73:C73"/>
    <mergeCell ref="D73:E73"/>
    <mergeCell ref="D72:E72"/>
    <mergeCell ref="B72:C72"/>
    <mergeCell ref="D71:E71"/>
    <mergeCell ref="B71:C71"/>
    <mergeCell ref="B83:C83"/>
    <mergeCell ref="D83:E83"/>
    <mergeCell ref="B76:C76"/>
  </mergeCells>
  <phoneticPr fontId="2" type="noConversion"/>
  <dataValidations disablePrompts="1" count="2">
    <dataValidation type="list" allowBlank="1" showInputMessage="1" showErrorMessage="1" sqref="A72:A73">
      <formula1>$A$11:$A$21</formula1>
    </dataValidation>
    <dataValidation type="list" allowBlank="1" showInputMessage="1" showErrorMessage="1" sqref="A83:A85 A77:A78">
      <formula1>$A$11:$A$37</formula1>
    </dataValidation>
  </dataValidations>
  <printOptions horizontalCentered="1"/>
  <pageMargins left="0.23622047244094491" right="0.23622047244094491" top="0.31496062992125984" bottom="0.31496062992125984" header="0.31496062992125984" footer="0.11811023622047245"/>
  <pageSetup paperSize="9" scale="77" fitToHeight="0" orientation="portrait"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
      <c r="B1" s="72" t="s">
        <v>1</v>
      </c>
      <c r="C1" s="88"/>
      <c r="D1" s="88"/>
      <c r="E1" s="89"/>
    </row>
    <row r="2" spans="1:7" ht="15.75" x14ac:dyDescent="0.25">
      <c r="A2" s="3"/>
      <c r="B2" s="73" t="str">
        <f>[6]COMPOSIÇÃO!C2</f>
        <v>PREFEITURA MUNICIPAL DE BANDEIRANTES</v>
      </c>
      <c r="C2" s="74"/>
      <c r="D2" s="74"/>
      <c r="E2" s="75"/>
    </row>
    <row r="3" spans="1:7" x14ac:dyDescent="0.25">
      <c r="A3" s="4"/>
      <c r="B3" s="72" t="str">
        <f>[8]ORÇAMENTO_DES!C3</f>
        <v>SECRETARIA DE OBRAS</v>
      </c>
      <c r="C3" s="88"/>
      <c r="D3" s="88"/>
      <c r="E3" s="89"/>
    </row>
    <row r="4" spans="1:7" ht="20.45" customHeight="1" x14ac:dyDescent="0.25">
      <c r="A4" s="630" t="s">
        <v>148</v>
      </c>
      <c r="B4" s="631"/>
      <c r="C4" s="631"/>
      <c r="D4" s="631"/>
      <c r="E4" s="632"/>
    </row>
    <row r="5" spans="1:7" ht="14.45" customHeight="1" x14ac:dyDescent="0.25">
      <c r="A5" s="7" t="str">
        <f>[9]ORÇAMENTO_DES!A3</f>
        <v>Objeto:</v>
      </c>
      <c r="B5" s="84" t="e">
        <f>#REF!</f>
        <v>#REF!</v>
      </c>
      <c r="C5" s="8"/>
      <c r="D5" s="866" t="s">
        <v>43</v>
      </c>
      <c r="E5" s="867"/>
    </row>
    <row r="6" spans="1:7" x14ac:dyDescent="0.25">
      <c r="A6" s="7" t="s">
        <v>2</v>
      </c>
      <c r="B6" s="84" t="e">
        <f>#REF!</f>
        <v>#REF!</v>
      </c>
      <c r="C6" s="91"/>
      <c r="D6" s="92"/>
      <c r="E6" s="39"/>
      <c r="F6" s="6"/>
      <c r="G6" s="76"/>
    </row>
    <row r="7" spans="1:7" ht="14.45" customHeight="1" x14ac:dyDescent="0.25">
      <c r="A7" s="7" t="s">
        <v>3</v>
      </c>
      <c r="B7" s="84" t="str">
        <f>ORÇAMENTO_DES!C8</f>
        <v>RUA SANTA CATARINA ESQ. COM RUA SPÁRTACO ASTOLPHI MUNICÍPIO DE ELDORADO-MS</v>
      </c>
      <c r="C7" s="8"/>
      <c r="D7" s="868" t="s">
        <v>107</v>
      </c>
      <c r="E7" s="646"/>
    </row>
    <row r="8" spans="1:7" x14ac:dyDescent="0.25">
      <c r="A8" s="5" t="str">
        <f>[8]ORÇAMENTO_DES!A9</f>
        <v>SIST./REF.:</v>
      </c>
      <c r="B8" s="67" t="e">
        <f>#REF!</f>
        <v>#REF!</v>
      </c>
      <c r="C8" s="90"/>
      <c r="D8" s="869"/>
      <c r="E8" s="648"/>
    </row>
    <row r="9" spans="1:7" x14ac:dyDescent="0.25">
      <c r="A9" s="5"/>
      <c r="B9" s="90"/>
      <c r="C9" s="90"/>
      <c r="D9" s="92"/>
      <c r="E9" s="40"/>
      <c r="F9" s="77"/>
      <c r="G9" s="77"/>
    </row>
    <row r="10" spans="1:7" s="10" customFormat="1" ht="14.25" customHeight="1" x14ac:dyDescent="0.2">
      <c r="A10" s="86" t="s">
        <v>149</v>
      </c>
      <c r="B10" s="86" t="s">
        <v>150</v>
      </c>
      <c r="C10" s="86" t="s">
        <v>151</v>
      </c>
      <c r="D10" s="86" t="s">
        <v>152</v>
      </c>
      <c r="E10" s="86" t="s">
        <v>153</v>
      </c>
      <c r="F10" s="42"/>
    </row>
    <row r="11" spans="1:7" s="10" customFormat="1" ht="14.25" customHeight="1" x14ac:dyDescent="0.2">
      <c r="A11" s="41" t="s">
        <v>154</v>
      </c>
      <c r="B11" s="69" t="s">
        <v>348</v>
      </c>
      <c r="C11" s="69" t="s">
        <v>349</v>
      </c>
      <c r="D11" s="87" t="s">
        <v>350</v>
      </c>
      <c r="E11" s="87" t="s">
        <v>351</v>
      </c>
      <c r="F11" s="42"/>
    </row>
    <row r="12" spans="1:7" s="10" customFormat="1" ht="14.25" customHeight="1" x14ac:dyDescent="0.2">
      <c r="A12" s="41" t="s">
        <v>156</v>
      </c>
      <c r="B12" s="69" t="s">
        <v>352</v>
      </c>
      <c r="C12" s="69" t="s">
        <v>353</v>
      </c>
      <c r="D12" s="87" t="s">
        <v>354</v>
      </c>
      <c r="E12" s="87" t="s">
        <v>355</v>
      </c>
      <c r="F12" s="42"/>
    </row>
    <row r="13" spans="1:7" s="10" customFormat="1" ht="12.75" x14ac:dyDescent="0.2">
      <c r="A13" s="41" t="s">
        <v>157</v>
      </c>
      <c r="B13" s="69" t="s">
        <v>356</v>
      </c>
      <c r="C13" s="70" t="s">
        <v>357</v>
      </c>
      <c r="D13" s="87" t="s">
        <v>358</v>
      </c>
      <c r="E13" s="87" t="s">
        <v>359</v>
      </c>
      <c r="F13" s="42"/>
    </row>
    <row r="14" spans="1:7" s="10" customFormat="1" ht="14.25" customHeight="1" x14ac:dyDescent="0.2">
      <c r="A14" s="41" t="s">
        <v>169</v>
      </c>
      <c r="B14" s="69" t="s">
        <v>254</v>
      </c>
      <c r="C14" s="69" t="s">
        <v>255</v>
      </c>
      <c r="D14" s="87" t="s">
        <v>155</v>
      </c>
      <c r="E14" s="87" t="s">
        <v>155</v>
      </c>
      <c r="F14" s="42"/>
    </row>
    <row r="15" spans="1:7" s="10" customFormat="1" ht="14.25" customHeight="1" x14ac:dyDescent="0.2">
      <c r="A15" s="41" t="s">
        <v>170</v>
      </c>
      <c r="B15" s="69" t="s">
        <v>360</v>
      </c>
      <c r="C15" s="69" t="s">
        <v>361</v>
      </c>
      <c r="D15" s="87" t="s">
        <v>155</v>
      </c>
      <c r="E15" s="87" t="s">
        <v>155</v>
      </c>
      <c r="F15" s="42"/>
    </row>
    <row r="16" spans="1:7" s="10" customFormat="1" ht="15" customHeight="1" x14ac:dyDescent="0.2">
      <c r="A16" s="41" t="s">
        <v>171</v>
      </c>
      <c r="B16" s="69" t="s">
        <v>362</v>
      </c>
      <c r="C16" s="69" t="s">
        <v>363</v>
      </c>
      <c r="D16" s="87" t="s">
        <v>364</v>
      </c>
      <c r="E16" s="87" t="s">
        <v>274</v>
      </c>
      <c r="F16" s="42"/>
    </row>
    <row r="17" spans="1:6" s="10" customFormat="1" ht="15" customHeight="1" x14ac:dyDescent="0.2">
      <c r="A17" s="41" t="s">
        <v>172</v>
      </c>
      <c r="B17" s="69" t="s">
        <v>365</v>
      </c>
      <c r="C17" s="69" t="s">
        <v>366</v>
      </c>
      <c r="D17" s="87" t="s">
        <v>155</v>
      </c>
      <c r="E17" s="87" t="s">
        <v>155</v>
      </c>
      <c r="F17" s="42"/>
    </row>
    <row r="18" spans="1:6" s="10" customFormat="1" ht="15" customHeight="1" x14ac:dyDescent="0.2">
      <c r="A18" s="41" t="s">
        <v>220</v>
      </c>
      <c r="B18" s="69" t="s">
        <v>367</v>
      </c>
      <c r="C18" s="69" t="s">
        <v>257</v>
      </c>
      <c r="D18" s="87" t="s">
        <v>155</v>
      </c>
      <c r="E18" s="87" t="s">
        <v>155</v>
      </c>
      <c r="F18" s="42"/>
    </row>
    <row r="19" spans="1:6" s="10" customFormat="1" ht="15" customHeight="1" x14ac:dyDescent="0.2">
      <c r="A19" s="41" t="s">
        <v>221</v>
      </c>
      <c r="B19" s="69" t="s">
        <v>368</v>
      </c>
      <c r="C19" s="69" t="s">
        <v>369</v>
      </c>
      <c r="D19" s="87" t="s">
        <v>155</v>
      </c>
      <c r="E19" s="87" t="s">
        <v>155</v>
      </c>
      <c r="F19" s="42"/>
    </row>
    <row r="20" spans="1:6" s="10" customFormat="1" ht="15" customHeight="1" x14ac:dyDescent="0.2">
      <c r="A20" s="41" t="s">
        <v>222</v>
      </c>
      <c r="B20" s="69" t="s">
        <v>272</v>
      </c>
      <c r="C20" s="69" t="s">
        <v>370</v>
      </c>
      <c r="D20" s="87" t="s">
        <v>273</v>
      </c>
      <c r="E20" s="87" t="s">
        <v>274</v>
      </c>
      <c r="F20" s="42"/>
    </row>
    <row r="21" spans="1:6" s="10" customFormat="1" ht="15" customHeight="1" x14ac:dyDescent="0.2">
      <c r="A21" s="41" t="s">
        <v>223</v>
      </c>
      <c r="B21" s="69" t="s">
        <v>268</v>
      </c>
      <c r="C21" s="69" t="s">
        <v>269</v>
      </c>
      <c r="D21" s="87" t="s">
        <v>270</v>
      </c>
      <c r="E21" s="87" t="s">
        <v>271</v>
      </c>
      <c r="F21" s="42"/>
    </row>
    <row r="22" spans="1:6" s="10" customFormat="1" ht="15" customHeight="1" x14ac:dyDescent="0.2">
      <c r="A22" s="41" t="s">
        <v>224</v>
      </c>
      <c r="B22" s="69" t="s">
        <v>262</v>
      </c>
      <c r="C22" s="69" t="s">
        <v>263</v>
      </c>
      <c r="D22" s="87" t="s">
        <v>264</v>
      </c>
      <c r="E22" s="87" t="s">
        <v>265</v>
      </c>
      <c r="F22" s="42"/>
    </row>
    <row r="23" spans="1:6" s="10" customFormat="1" ht="15" customHeight="1" x14ac:dyDescent="0.2">
      <c r="A23" s="41" t="s">
        <v>247</v>
      </c>
      <c r="B23" s="69" t="s">
        <v>371</v>
      </c>
      <c r="C23" s="69" t="s">
        <v>372</v>
      </c>
      <c r="D23" s="87" t="s">
        <v>373</v>
      </c>
      <c r="E23" s="87" t="s">
        <v>155</v>
      </c>
      <c r="F23" s="42"/>
    </row>
    <row r="24" spans="1:6" s="10" customFormat="1" ht="15" customHeight="1" x14ac:dyDescent="0.2">
      <c r="A24" s="41" t="s">
        <v>248</v>
      </c>
      <c r="B24" s="69" t="s">
        <v>374</v>
      </c>
      <c r="C24" s="69" t="s">
        <v>375</v>
      </c>
      <c r="D24" s="87" t="s">
        <v>376</v>
      </c>
      <c r="E24" s="87" t="s">
        <v>246</v>
      </c>
      <c r="F24" s="42"/>
    </row>
    <row r="25" spans="1:6" s="10" customFormat="1" ht="15" customHeight="1" x14ac:dyDescent="0.2">
      <c r="A25" s="41" t="s">
        <v>249</v>
      </c>
      <c r="B25" s="69" t="s">
        <v>227</v>
      </c>
      <c r="C25" s="69" t="s">
        <v>225</v>
      </c>
      <c r="D25" s="87" t="s">
        <v>226</v>
      </c>
      <c r="E25" s="87" t="s">
        <v>225</v>
      </c>
      <c r="F25" s="42"/>
    </row>
    <row r="26" spans="1:6" s="10" customFormat="1" ht="15" customHeight="1" x14ac:dyDescent="0.2">
      <c r="A26" s="41" t="s">
        <v>250</v>
      </c>
      <c r="B26" s="69" t="s">
        <v>377</v>
      </c>
      <c r="C26" s="69" t="s">
        <v>378</v>
      </c>
      <c r="D26" s="87" t="s">
        <v>379</v>
      </c>
      <c r="E26" s="87" t="s">
        <v>380</v>
      </c>
      <c r="F26" s="42"/>
    </row>
    <row r="27" spans="1:6" s="10" customFormat="1" ht="15" customHeight="1" x14ac:dyDescent="0.2">
      <c r="A27" s="41" t="s">
        <v>251</v>
      </c>
      <c r="B27" s="69" t="s">
        <v>381</v>
      </c>
      <c r="C27" s="69" t="s">
        <v>382</v>
      </c>
      <c r="D27" s="87" t="s">
        <v>383</v>
      </c>
      <c r="E27" s="87" t="s">
        <v>384</v>
      </c>
      <c r="F27" s="42"/>
    </row>
    <row r="28" spans="1:6" s="10" customFormat="1" ht="15" customHeight="1" x14ac:dyDescent="0.2">
      <c r="A28" s="41" t="s">
        <v>252</v>
      </c>
      <c r="B28" s="69" t="s">
        <v>243</v>
      </c>
      <c r="C28" s="69" t="s">
        <v>244</v>
      </c>
      <c r="D28" s="87" t="s">
        <v>385</v>
      </c>
      <c r="E28" s="87" t="s">
        <v>245</v>
      </c>
      <c r="F28" s="42"/>
    </row>
    <row r="29" spans="1:6" s="10" customFormat="1" ht="15" customHeight="1" x14ac:dyDescent="0.2">
      <c r="A29" s="41" t="s">
        <v>253</v>
      </c>
      <c r="B29" s="69" t="s">
        <v>386</v>
      </c>
      <c r="C29" s="69" t="s">
        <v>387</v>
      </c>
      <c r="D29" s="87" t="s">
        <v>388</v>
      </c>
      <c r="E29" s="87" t="s">
        <v>389</v>
      </c>
      <c r="F29" s="42"/>
    </row>
    <row r="30" spans="1:6" s="10" customFormat="1" ht="15" customHeight="1" x14ac:dyDescent="0.2">
      <c r="A30" s="41" t="s">
        <v>256</v>
      </c>
      <c r="B30" s="69" t="s">
        <v>390</v>
      </c>
      <c r="C30" s="69" t="s">
        <v>391</v>
      </c>
      <c r="D30" s="87" t="s">
        <v>392</v>
      </c>
      <c r="E30" s="87" t="s">
        <v>393</v>
      </c>
      <c r="F30" s="42"/>
    </row>
    <row r="31" spans="1:6" s="10" customFormat="1" ht="15" customHeight="1" x14ac:dyDescent="0.2">
      <c r="A31" s="41" t="s">
        <v>258</v>
      </c>
      <c r="B31" s="69" t="s">
        <v>394</v>
      </c>
      <c r="C31" s="69" t="s">
        <v>395</v>
      </c>
      <c r="D31" s="87" t="s">
        <v>396</v>
      </c>
      <c r="E31" s="87" t="s">
        <v>397</v>
      </c>
      <c r="F31" s="42"/>
    </row>
    <row r="32" spans="1:6" s="10" customFormat="1" ht="15" customHeight="1" x14ac:dyDescent="0.2">
      <c r="A32" s="41" t="s">
        <v>259</v>
      </c>
      <c r="B32" s="69" t="s">
        <v>398</v>
      </c>
      <c r="C32" s="69" t="s">
        <v>399</v>
      </c>
      <c r="D32" s="87" t="s">
        <v>400</v>
      </c>
      <c r="E32" s="87" t="s">
        <v>401</v>
      </c>
      <c r="F32" s="42"/>
    </row>
    <row r="33" spans="1:12" s="10" customFormat="1" ht="15" customHeight="1" x14ac:dyDescent="0.2">
      <c r="A33" s="41" t="s">
        <v>260</v>
      </c>
      <c r="B33" s="69" t="s">
        <v>402</v>
      </c>
      <c r="C33" s="69" t="s">
        <v>403</v>
      </c>
      <c r="D33" s="68" t="s">
        <v>404</v>
      </c>
      <c r="E33" s="87" t="s">
        <v>405</v>
      </c>
      <c r="F33" s="42"/>
    </row>
    <row r="34" spans="1:12" s="10" customFormat="1" ht="15" customHeight="1" x14ac:dyDescent="0.2">
      <c r="A34" s="41" t="s">
        <v>261</v>
      </c>
      <c r="B34" s="69" t="s">
        <v>278</v>
      </c>
      <c r="C34" s="69" t="s">
        <v>165</v>
      </c>
      <c r="D34" s="87" t="s">
        <v>155</v>
      </c>
      <c r="E34" s="87" t="s">
        <v>155</v>
      </c>
      <c r="F34" s="42"/>
    </row>
    <row r="35" spans="1:12" s="10" customFormat="1" ht="15" customHeight="1" x14ac:dyDescent="0.2">
      <c r="A35" s="41" t="s">
        <v>266</v>
      </c>
      <c r="B35" s="69" t="s">
        <v>297</v>
      </c>
      <c r="C35" s="69" t="s">
        <v>298</v>
      </c>
      <c r="D35" s="87" t="s">
        <v>299</v>
      </c>
      <c r="E35" s="87" t="s">
        <v>246</v>
      </c>
      <c r="F35" s="42"/>
    </row>
    <row r="36" spans="1:12" s="10" customFormat="1" ht="15" customHeight="1" x14ac:dyDescent="0.2">
      <c r="A36" s="41" t="s">
        <v>267</v>
      </c>
      <c r="B36" s="69" t="s">
        <v>411</v>
      </c>
      <c r="C36" s="69" t="s">
        <v>412</v>
      </c>
      <c r="D36" s="87" t="s">
        <v>155</v>
      </c>
      <c r="E36" s="87" t="s">
        <v>155</v>
      </c>
      <c r="F36" s="42"/>
    </row>
    <row r="37" spans="1:12" s="10" customFormat="1" ht="12.75" x14ac:dyDescent="0.2">
      <c r="A37" s="870"/>
      <c r="B37" s="871"/>
      <c r="C37" s="871"/>
      <c r="D37" s="871"/>
      <c r="E37" s="872"/>
      <c r="F37" s="42"/>
    </row>
    <row r="38" spans="1:12" s="10" customFormat="1" ht="15.75" customHeight="1" x14ac:dyDescent="0.2">
      <c r="A38" s="43" t="s">
        <v>35</v>
      </c>
      <c r="B38" s="44" t="s">
        <v>49</v>
      </c>
      <c r="C38" s="45" t="s">
        <v>36</v>
      </c>
      <c r="D38" s="45" t="s">
        <v>158</v>
      </c>
      <c r="E38" s="45" t="s">
        <v>159</v>
      </c>
      <c r="L38" s="10">
        <f>6300/7</f>
        <v>900</v>
      </c>
    </row>
    <row r="39" spans="1:12" s="10" customFormat="1" ht="31.5" x14ac:dyDescent="0.2">
      <c r="A39" s="46" t="s">
        <v>160</v>
      </c>
      <c r="B39" s="47" t="s">
        <v>340</v>
      </c>
      <c r="C39" s="48" t="s">
        <v>147</v>
      </c>
      <c r="D39" s="49">
        <v>44462</v>
      </c>
      <c r="E39" s="50">
        <f>IF(SUM(D41:E43)&lt;&gt;0,MEDIAN(D41:E43),"")</f>
        <v>0.98</v>
      </c>
    </row>
    <row r="40" spans="1:12" s="10" customFormat="1" ht="12.75" x14ac:dyDescent="0.2">
      <c r="A40" s="51" t="s">
        <v>162</v>
      </c>
      <c r="B40" s="853" t="s">
        <v>163</v>
      </c>
      <c r="C40" s="853"/>
      <c r="D40" s="854" t="s">
        <v>148</v>
      </c>
      <c r="E40" s="854"/>
    </row>
    <row r="41" spans="1:12" s="10" customFormat="1" ht="12.75" x14ac:dyDescent="0.2">
      <c r="A41" s="41" t="s">
        <v>154</v>
      </c>
      <c r="B41" s="858" t="str">
        <f>VLOOKUP(A41,$A$11:$E$36,3,0)</f>
        <v>PROJETO X</v>
      </c>
      <c r="C41" s="858"/>
      <c r="D41" s="855">
        <v>0.98</v>
      </c>
      <c r="E41" s="855"/>
      <c r="H41" s="10" t="e">
        <f>D43/#REF!</f>
        <v>#REF!</v>
      </c>
    </row>
    <row r="42" spans="1:12" s="10" customFormat="1" ht="12.75" x14ac:dyDescent="0.2">
      <c r="A42" s="41" t="s">
        <v>156</v>
      </c>
      <c r="B42" s="859" t="str">
        <f>VLOOKUP(A42,$A$11:$E$36,3,0)</f>
        <v>SP BLINDAGEM RADIOLÓGICA</v>
      </c>
      <c r="C42" s="860"/>
      <c r="D42" s="852">
        <v>0.9</v>
      </c>
      <c r="E42" s="852"/>
    </row>
    <row r="43" spans="1:12" s="10" customFormat="1" ht="12.75" x14ac:dyDescent="0.2">
      <c r="A43" s="41" t="s">
        <v>157</v>
      </c>
      <c r="B43" s="856" t="str">
        <f>VLOOKUP(A43,$A$11:$E$36,3,0)</f>
        <v>ION INDUSTRIAL</v>
      </c>
      <c r="C43" s="857"/>
      <c r="D43" s="850">
        <v>1</v>
      </c>
      <c r="E43" s="850"/>
    </row>
    <row r="44" spans="1:12" s="10" customFormat="1" ht="12.75" x14ac:dyDescent="0.2">
      <c r="A44" s="52"/>
      <c r="B44" s="53"/>
      <c r="C44" s="53"/>
      <c r="D44" s="54"/>
      <c r="E44" s="55"/>
    </row>
    <row r="45" spans="1:12" s="10" customFormat="1" ht="12.75" x14ac:dyDescent="0.2">
      <c r="A45" s="43" t="s">
        <v>35</v>
      </c>
      <c r="B45" s="44" t="s">
        <v>49</v>
      </c>
      <c r="C45" s="45" t="s">
        <v>36</v>
      </c>
      <c r="D45" s="45" t="s">
        <v>158</v>
      </c>
      <c r="E45" s="45" t="s">
        <v>159</v>
      </c>
    </row>
    <row r="46" spans="1:12" s="10" customFormat="1" ht="31.5" x14ac:dyDescent="0.2">
      <c r="A46" s="46" t="s">
        <v>164</v>
      </c>
      <c r="B46" s="47" t="s">
        <v>341</v>
      </c>
      <c r="C46" s="48" t="s">
        <v>108</v>
      </c>
      <c r="D46" s="49">
        <v>44462</v>
      </c>
      <c r="E46" s="50">
        <f>IF(SUM(D48:E50)&lt;&gt;0,MEDIAN(D48:E50),"")</f>
        <v>3665.47</v>
      </c>
    </row>
    <row r="47" spans="1:12" s="10" customFormat="1" ht="12.75" x14ac:dyDescent="0.2">
      <c r="A47" s="51" t="s">
        <v>162</v>
      </c>
      <c r="B47" s="853" t="s">
        <v>163</v>
      </c>
      <c r="C47" s="853"/>
      <c r="D47" s="854" t="s">
        <v>148</v>
      </c>
      <c r="E47" s="854"/>
    </row>
    <row r="48" spans="1:12" s="10" customFormat="1" ht="12.75" x14ac:dyDescent="0.2">
      <c r="A48" s="41" t="s">
        <v>154</v>
      </c>
      <c r="B48" s="858" t="str">
        <f>VLOOKUP(A48,$A$11:$E$36,3,0)</f>
        <v>PROJETO X</v>
      </c>
      <c r="C48" s="858"/>
      <c r="D48" s="855">
        <v>3475</v>
      </c>
      <c r="E48" s="855"/>
    </row>
    <row r="49" spans="1:7" s="10" customFormat="1" ht="12.75" x14ac:dyDescent="0.2">
      <c r="A49" s="41" t="s">
        <v>169</v>
      </c>
      <c r="B49" s="859" t="str">
        <f>VLOOKUP(A49,$A$11:$E$36,3,0)</f>
        <v>AMERICANAS</v>
      </c>
      <c r="C49" s="860"/>
      <c r="D49" s="852">
        <v>3846.91</v>
      </c>
      <c r="E49" s="852"/>
    </row>
    <row r="50" spans="1:7" s="10" customFormat="1" ht="12.75" x14ac:dyDescent="0.2">
      <c r="A50" s="41" t="s">
        <v>170</v>
      </c>
      <c r="B50" s="856" t="str">
        <f>VLOOKUP(A50,$A$11:$E$36,3,0)</f>
        <v>MAGAZINE LUIZA</v>
      </c>
      <c r="C50" s="857"/>
      <c r="D50" s="850">
        <v>3665.47</v>
      </c>
      <c r="E50" s="850"/>
    </row>
    <row r="51" spans="1:7" s="10" customFormat="1" ht="12.75" x14ac:dyDescent="0.2">
      <c r="A51" s="93"/>
      <c r="B51" s="94"/>
      <c r="C51" s="95"/>
      <c r="D51" s="96"/>
      <c r="E51" s="96"/>
    </row>
    <row r="52" spans="1:7" s="10" customFormat="1" ht="12.75" x14ac:dyDescent="0.2">
      <c r="A52" s="43" t="s">
        <v>35</v>
      </c>
      <c r="B52" s="44" t="s">
        <v>49</v>
      </c>
      <c r="C52" s="45" t="s">
        <v>36</v>
      </c>
      <c r="D52" s="45" t="s">
        <v>158</v>
      </c>
      <c r="E52" s="45" t="s">
        <v>159</v>
      </c>
    </row>
    <row r="53" spans="1:7" s="10" customFormat="1" ht="31.5" x14ac:dyDescent="0.2">
      <c r="A53" s="46" t="s">
        <v>166</v>
      </c>
      <c r="B53" s="47" t="s">
        <v>346</v>
      </c>
      <c r="C53" s="48" t="s">
        <v>108</v>
      </c>
      <c r="D53" s="49">
        <v>44462</v>
      </c>
      <c r="E53" s="50">
        <f>IF(SUM(D55:E57)&lt;&gt;0,MEDIAN(D55:E57),"")</f>
        <v>3665.47</v>
      </c>
    </row>
    <row r="54" spans="1:7" s="10" customFormat="1" ht="12.75" x14ac:dyDescent="0.2">
      <c r="A54" s="51" t="s">
        <v>162</v>
      </c>
      <c r="B54" s="853" t="s">
        <v>163</v>
      </c>
      <c r="C54" s="853"/>
      <c r="D54" s="854" t="s">
        <v>148</v>
      </c>
      <c r="E54" s="854"/>
    </row>
    <row r="55" spans="1:7" s="10" customFormat="1" ht="12.75" x14ac:dyDescent="0.2">
      <c r="A55" s="41" t="s">
        <v>154</v>
      </c>
      <c r="B55" s="858" t="str">
        <f>VLOOKUP(A55,$A$11:$E$36,3,0)</f>
        <v>PROJETO X</v>
      </c>
      <c r="C55" s="858"/>
      <c r="D55" s="855">
        <v>3475</v>
      </c>
      <c r="E55" s="855"/>
    </row>
    <row r="56" spans="1:7" s="10" customFormat="1" ht="12.75" x14ac:dyDescent="0.2">
      <c r="A56" s="41" t="s">
        <v>169</v>
      </c>
      <c r="B56" s="859" t="str">
        <f>VLOOKUP(A56,$A$11:$E$36,3,0)</f>
        <v>AMERICANAS</v>
      </c>
      <c r="C56" s="860"/>
      <c r="D56" s="852">
        <v>3846.91</v>
      </c>
      <c r="E56" s="852"/>
    </row>
    <row r="57" spans="1:7" s="10" customFormat="1" ht="12.75" x14ac:dyDescent="0.2">
      <c r="A57" s="41" t="s">
        <v>170</v>
      </c>
      <c r="B57" s="856" t="str">
        <f>VLOOKUP(A57,$A$11:$E$36,3,0)</f>
        <v>MAGAZINE LUIZA</v>
      </c>
      <c r="C57" s="857"/>
      <c r="D57" s="850">
        <v>3665.47</v>
      </c>
      <c r="E57" s="850"/>
    </row>
    <row r="58" spans="1:7" s="10" customFormat="1" ht="12.75" x14ac:dyDescent="0.2">
      <c r="A58" s="52"/>
      <c r="B58" s="53"/>
      <c r="C58" s="53"/>
      <c r="D58" s="54"/>
      <c r="E58" s="55"/>
    </row>
    <row r="59" spans="1:7" s="10" customFormat="1" ht="12.75" x14ac:dyDescent="0.2">
      <c r="A59" s="43" t="s">
        <v>35</v>
      </c>
      <c r="B59" s="44" t="s">
        <v>49</v>
      </c>
      <c r="C59" s="45" t="s">
        <v>36</v>
      </c>
      <c r="D59" s="45" t="s">
        <v>158</v>
      </c>
      <c r="E59" s="45" t="s">
        <v>159</v>
      </c>
    </row>
    <row r="60" spans="1:7" s="10" customFormat="1" ht="56.25" customHeight="1" x14ac:dyDescent="0.2">
      <c r="A60" s="46" t="s">
        <v>167</v>
      </c>
      <c r="B60" s="47" t="s">
        <v>342</v>
      </c>
      <c r="C60" s="48" t="s">
        <v>146</v>
      </c>
      <c r="D60" s="49">
        <v>44462</v>
      </c>
      <c r="E60" s="50">
        <f>IF(SUM(D62:E64)&lt;&gt;0,MEDIAN(D62:E64),"")</f>
        <v>4064</v>
      </c>
      <c r="G60" s="10" t="s">
        <v>279</v>
      </c>
    </row>
    <row r="61" spans="1:7" s="10" customFormat="1" ht="12.75" x14ac:dyDescent="0.2">
      <c r="A61" s="51" t="s">
        <v>162</v>
      </c>
      <c r="B61" s="853" t="s">
        <v>163</v>
      </c>
      <c r="C61" s="853"/>
      <c r="D61" s="854" t="s">
        <v>148</v>
      </c>
      <c r="E61" s="854"/>
    </row>
    <row r="62" spans="1:7" s="10" customFormat="1" ht="12.75" x14ac:dyDescent="0.2">
      <c r="A62" s="41" t="s">
        <v>154</v>
      </c>
      <c r="B62" s="858" t="str">
        <f>VLOOKUP(A62,$A$11:$E$36,3,0)</f>
        <v>PROJETO X</v>
      </c>
      <c r="C62" s="858"/>
      <c r="D62" s="855">
        <v>4064</v>
      </c>
      <c r="E62" s="855"/>
    </row>
    <row r="63" spans="1:7" s="10" customFormat="1" ht="12.75" x14ac:dyDescent="0.2">
      <c r="A63" s="41" t="s">
        <v>156</v>
      </c>
      <c r="B63" s="859" t="str">
        <f>VLOOKUP(A63,$A$11:$E$36,3,0)</f>
        <v>SP BLINDAGEM RADIOLÓGICA</v>
      </c>
      <c r="C63" s="860"/>
      <c r="D63" s="852">
        <v>3477</v>
      </c>
      <c r="E63" s="852"/>
    </row>
    <row r="64" spans="1:7" s="10" customFormat="1" ht="12.75" x14ac:dyDescent="0.2">
      <c r="A64" s="79" t="s">
        <v>171</v>
      </c>
      <c r="B64" s="856" t="str">
        <f>VLOOKUP(A64,$A$11:$E$36,3,0)</f>
        <v>ENGEBLIND</v>
      </c>
      <c r="C64" s="857"/>
      <c r="D64" s="850">
        <v>6490</v>
      </c>
      <c r="E64" s="850"/>
    </row>
    <row r="65" spans="1:10" s="10" customFormat="1" ht="12.75" x14ac:dyDescent="0.2">
      <c r="A65" s="52"/>
      <c r="B65" s="53"/>
      <c r="C65" s="53"/>
      <c r="D65" s="54"/>
      <c r="E65" s="55"/>
    </row>
    <row r="66" spans="1:10" s="10" customFormat="1" ht="12.75" x14ac:dyDescent="0.2">
      <c r="A66" s="43" t="s">
        <v>35</v>
      </c>
      <c r="B66" s="44" t="s">
        <v>49</v>
      </c>
      <c r="C66" s="45" t="s">
        <v>36</v>
      </c>
      <c r="D66" s="45" t="s">
        <v>158</v>
      </c>
      <c r="E66" s="45" t="s">
        <v>159</v>
      </c>
    </row>
    <row r="67" spans="1:10" s="10" customFormat="1" ht="52.5" x14ac:dyDescent="0.2">
      <c r="A67" s="46" t="s">
        <v>168</v>
      </c>
      <c r="B67" s="81" t="s">
        <v>343</v>
      </c>
      <c r="C67" s="48" t="s">
        <v>146</v>
      </c>
      <c r="D67" s="49">
        <v>44462</v>
      </c>
      <c r="E67" s="50">
        <f>IF(SUM(D69:E71)&lt;&gt;0,MEDIAN(D69:E71),"")</f>
        <v>5400</v>
      </c>
    </row>
    <row r="68" spans="1:10" s="10" customFormat="1" ht="12.75" x14ac:dyDescent="0.2">
      <c r="A68" s="51" t="s">
        <v>162</v>
      </c>
      <c r="B68" s="853" t="s">
        <v>163</v>
      </c>
      <c r="C68" s="853"/>
      <c r="D68" s="854" t="s">
        <v>148</v>
      </c>
      <c r="E68" s="854"/>
    </row>
    <row r="69" spans="1:10" s="10" customFormat="1" ht="12.75" x14ac:dyDescent="0.2">
      <c r="A69" s="41" t="s">
        <v>154</v>
      </c>
      <c r="B69" s="858" t="str">
        <f>VLOOKUP(A69,$A$11:$E$36,3,0)</f>
        <v>PROJETO X</v>
      </c>
      <c r="C69" s="858"/>
      <c r="D69" s="855">
        <v>5400</v>
      </c>
      <c r="E69" s="855"/>
    </row>
    <row r="70" spans="1:10" s="10" customFormat="1" ht="12.75" x14ac:dyDescent="0.2">
      <c r="A70" s="41" t="s">
        <v>156</v>
      </c>
      <c r="B70" s="859" t="str">
        <f>VLOOKUP(A70,$A$11:$E$36,3,0)</f>
        <v>SP BLINDAGEM RADIOLÓGICA</v>
      </c>
      <c r="C70" s="860"/>
      <c r="D70" s="852">
        <v>3697</v>
      </c>
      <c r="E70" s="852"/>
    </row>
    <row r="71" spans="1:10" s="10" customFormat="1" ht="12.75" x14ac:dyDescent="0.2">
      <c r="A71" s="41" t="s">
        <v>171</v>
      </c>
      <c r="B71" s="856" t="str">
        <f>VLOOKUP(A71,$A$11:$E$36,3,0)</f>
        <v>ENGEBLIND</v>
      </c>
      <c r="C71" s="857"/>
      <c r="D71" s="850">
        <v>6690</v>
      </c>
      <c r="E71" s="850"/>
      <c r="J71" s="10">
        <f>2</f>
        <v>2</v>
      </c>
    </row>
    <row r="72" spans="1:10" s="10" customFormat="1" ht="12.75" x14ac:dyDescent="0.2">
      <c r="A72" s="52"/>
      <c r="B72" s="53"/>
      <c r="C72" s="53"/>
      <c r="D72" s="54"/>
      <c r="E72" s="55"/>
    </row>
    <row r="73" spans="1:10" s="10" customFormat="1" ht="12.75" x14ac:dyDescent="0.2">
      <c r="A73" s="43" t="s">
        <v>35</v>
      </c>
      <c r="B73" s="44" t="s">
        <v>49</v>
      </c>
      <c r="C73" s="45" t="s">
        <v>36</v>
      </c>
      <c r="D73" s="45" t="s">
        <v>158</v>
      </c>
      <c r="E73" s="45" t="s">
        <v>159</v>
      </c>
    </row>
    <row r="74" spans="1:10" s="10" customFormat="1" ht="32.25" customHeight="1" x14ac:dyDescent="0.2">
      <c r="A74" s="46" t="s">
        <v>280</v>
      </c>
      <c r="B74" s="47" t="s">
        <v>334</v>
      </c>
      <c r="C74" s="48" t="s">
        <v>108</v>
      </c>
      <c r="D74" s="49">
        <v>44463</v>
      </c>
      <c r="E74" s="50">
        <f>IF(SUM(D76:E78)&lt;&gt;0,MEDIAN(D76:E78),"")</f>
        <v>2209.16</v>
      </c>
    </row>
    <row r="75" spans="1:10" s="10" customFormat="1" ht="12.75" x14ac:dyDescent="0.2">
      <c r="A75" s="51" t="s">
        <v>162</v>
      </c>
      <c r="B75" s="853" t="s">
        <v>163</v>
      </c>
      <c r="C75" s="853"/>
      <c r="D75" s="854" t="s">
        <v>148</v>
      </c>
      <c r="E75" s="854"/>
    </row>
    <row r="76" spans="1:10" s="10" customFormat="1" ht="12.75" x14ac:dyDescent="0.2">
      <c r="A76" s="78" t="s">
        <v>172</v>
      </c>
      <c r="B76" s="858" t="str">
        <f>VLOOKUP(A76,$A$11:$E$36,3,0)</f>
        <v>SERTÃO</v>
      </c>
      <c r="C76" s="858"/>
      <c r="D76" s="855">
        <v>2209.16</v>
      </c>
      <c r="E76" s="855"/>
    </row>
    <row r="77" spans="1:10" s="10" customFormat="1" ht="12.75" x14ac:dyDescent="0.2">
      <c r="A77" s="41" t="s">
        <v>220</v>
      </c>
      <c r="B77" s="859" t="str">
        <f>VLOOKUP(A77,$A$11:$E$36,3,0)</f>
        <v>LEROY MERLIN</v>
      </c>
      <c r="C77" s="860"/>
      <c r="D77" s="852">
        <v>2739.9</v>
      </c>
      <c r="E77" s="852"/>
    </row>
    <row r="78" spans="1:10" s="10" customFormat="1" ht="12.75" x14ac:dyDescent="0.2">
      <c r="A78" s="79" t="s">
        <v>221</v>
      </c>
      <c r="B78" s="856" t="str">
        <f>VLOOKUP(A78,$A$11:$E$36,3,0)</f>
        <v>ACQUAFORT</v>
      </c>
      <c r="C78" s="857"/>
      <c r="D78" s="850">
        <v>1979.9</v>
      </c>
      <c r="E78" s="850"/>
    </row>
    <row r="79" spans="1:10" s="10" customFormat="1" ht="12.75" x14ac:dyDescent="0.2">
      <c r="A79" s="82"/>
      <c r="D79" s="56"/>
      <c r="E79" s="83"/>
    </row>
    <row r="80" spans="1:10" s="10" customFormat="1" ht="12.75" x14ac:dyDescent="0.2">
      <c r="A80" s="43" t="s">
        <v>35</v>
      </c>
      <c r="B80" s="44" t="s">
        <v>49</v>
      </c>
      <c r="C80" s="45" t="s">
        <v>36</v>
      </c>
      <c r="D80" s="45" t="s">
        <v>158</v>
      </c>
      <c r="E80" s="45" t="s">
        <v>159</v>
      </c>
    </row>
    <row r="81" spans="1:5" s="10" customFormat="1" ht="12.75" x14ac:dyDescent="0.2">
      <c r="A81" s="46" t="s">
        <v>281</v>
      </c>
      <c r="B81" s="47" t="s">
        <v>233</v>
      </c>
      <c r="C81" s="48" t="s">
        <v>108</v>
      </c>
      <c r="D81" s="49">
        <v>44463</v>
      </c>
      <c r="E81" s="50">
        <f>IF(SUM(D83:E85)&lt;&gt;0,MEDIAN(D83:E85),"")</f>
        <v>38.130000000000003</v>
      </c>
    </row>
    <row r="82" spans="1:5" s="10" customFormat="1" ht="12.75" x14ac:dyDescent="0.2">
      <c r="A82" s="51" t="s">
        <v>162</v>
      </c>
      <c r="B82" s="853" t="s">
        <v>163</v>
      </c>
      <c r="C82" s="853"/>
      <c r="D82" s="854" t="s">
        <v>148</v>
      </c>
      <c r="E82" s="854"/>
    </row>
    <row r="83" spans="1:5" s="10" customFormat="1" ht="12.75" x14ac:dyDescent="0.2">
      <c r="A83" s="78" t="s">
        <v>169</v>
      </c>
      <c r="B83" s="858" t="str">
        <f>VLOOKUP(A83,$A$11:$E$36,3,0)</f>
        <v>AMERICANAS</v>
      </c>
      <c r="C83" s="858"/>
      <c r="D83" s="855">
        <v>44.85</v>
      </c>
      <c r="E83" s="855"/>
    </row>
    <row r="84" spans="1:5" s="10" customFormat="1" ht="12.75" x14ac:dyDescent="0.2">
      <c r="A84" s="41" t="s">
        <v>170</v>
      </c>
      <c r="B84" s="859" t="str">
        <f>VLOOKUP(A84,$A$11:$E$36,3,0)</f>
        <v>MAGAZINE LUIZA</v>
      </c>
      <c r="C84" s="860"/>
      <c r="D84" s="852">
        <v>38.130000000000003</v>
      </c>
      <c r="E84" s="852"/>
    </row>
    <row r="85" spans="1:5" s="10" customFormat="1" ht="12.75" x14ac:dyDescent="0.2">
      <c r="A85" s="79" t="s">
        <v>220</v>
      </c>
      <c r="B85" s="856" t="str">
        <f>VLOOKUP(A85,$A$11:$E$36,3,0)</f>
        <v>LEROY MERLIN</v>
      </c>
      <c r="C85" s="857"/>
      <c r="D85" s="850">
        <v>35.840000000000003</v>
      </c>
      <c r="E85" s="850"/>
    </row>
    <row r="86" spans="1:5" s="10" customFormat="1" ht="12.75" x14ac:dyDescent="0.2">
      <c r="A86" s="82"/>
      <c r="D86" s="56"/>
      <c r="E86" s="83"/>
    </row>
    <row r="87" spans="1:5" s="10" customFormat="1" ht="12.75" x14ac:dyDescent="0.2">
      <c r="A87" s="43" t="s">
        <v>35</v>
      </c>
      <c r="B87" s="44" t="s">
        <v>49</v>
      </c>
      <c r="C87" s="45" t="s">
        <v>36</v>
      </c>
      <c r="D87" s="45" t="s">
        <v>158</v>
      </c>
      <c r="E87" s="45" t="s">
        <v>159</v>
      </c>
    </row>
    <row r="88" spans="1:5" s="10" customFormat="1" ht="12.75" x14ac:dyDescent="0.2">
      <c r="A88" s="46" t="s">
        <v>282</v>
      </c>
      <c r="B88" s="47" t="s">
        <v>406</v>
      </c>
      <c r="C88" s="48" t="s">
        <v>108</v>
      </c>
      <c r="D88" s="49">
        <v>44418</v>
      </c>
      <c r="E88" s="50">
        <f>IF(SUM(D90:E92)&lt;&gt;0,MEDIAN(D90:E92),"")</f>
        <v>139.9</v>
      </c>
    </row>
    <row r="89" spans="1:5" s="10" customFormat="1" ht="12.75" x14ac:dyDescent="0.2">
      <c r="A89" s="51" t="s">
        <v>162</v>
      </c>
      <c r="B89" s="853" t="s">
        <v>163</v>
      </c>
      <c r="C89" s="853"/>
      <c r="D89" s="854" t="s">
        <v>148</v>
      </c>
      <c r="E89" s="854"/>
    </row>
    <row r="90" spans="1:5" s="10" customFormat="1" ht="12.75" x14ac:dyDescent="0.2">
      <c r="A90" s="78" t="s">
        <v>222</v>
      </c>
      <c r="B90" s="858" t="str">
        <f>VLOOKUP(A90,$A$11:$E$36,3,0)</f>
        <v>ELETROLED'S</v>
      </c>
      <c r="C90" s="858"/>
      <c r="D90" s="855">
        <v>149.9</v>
      </c>
      <c r="E90" s="855"/>
    </row>
    <row r="91" spans="1:5" s="10" customFormat="1" ht="12.75" x14ac:dyDescent="0.2">
      <c r="A91" s="41" t="s">
        <v>223</v>
      </c>
      <c r="B91" s="859" t="str">
        <f>VLOOKUP(A91,$A$11:$E$36,3,0)</f>
        <v>MULTILED</v>
      </c>
      <c r="C91" s="860"/>
      <c r="D91" s="852">
        <v>139.9</v>
      </c>
      <c r="E91" s="852"/>
    </row>
    <row r="92" spans="1:5" s="10" customFormat="1" ht="12.75" x14ac:dyDescent="0.2">
      <c r="A92" s="79" t="s">
        <v>224</v>
      </c>
      <c r="B92" s="856" t="str">
        <f>VLOOKUP(A92,$A$11:$E$36,3,0)</f>
        <v>CONTRAFO</v>
      </c>
      <c r="C92" s="857"/>
      <c r="D92" s="850">
        <v>115.98</v>
      </c>
      <c r="E92" s="850"/>
    </row>
    <row r="93" spans="1:5" s="10" customFormat="1" ht="12.75" x14ac:dyDescent="0.2">
      <c r="A93" s="82"/>
      <c r="D93" s="56"/>
      <c r="E93" s="83"/>
    </row>
    <row r="94" spans="1:5" s="10" customFormat="1" ht="12.75" x14ac:dyDescent="0.2">
      <c r="A94" s="43" t="s">
        <v>35</v>
      </c>
      <c r="B94" s="44" t="s">
        <v>49</v>
      </c>
      <c r="C94" s="45" t="s">
        <v>36</v>
      </c>
      <c r="D94" s="45" t="s">
        <v>158</v>
      </c>
      <c r="E94" s="45" t="s">
        <v>159</v>
      </c>
    </row>
    <row r="95" spans="1:5" s="10" customFormat="1" ht="21" x14ac:dyDescent="0.2">
      <c r="A95" s="46" t="s">
        <v>283</v>
      </c>
      <c r="B95" s="47" t="s">
        <v>407</v>
      </c>
      <c r="C95" s="48" t="s">
        <v>108</v>
      </c>
      <c r="D95" s="49">
        <v>44464</v>
      </c>
      <c r="E95" s="50">
        <f>IF(SUM(D97:E99)&lt;&gt;0,MEDIAN(D97:E99),"")</f>
        <v>218.77</v>
      </c>
    </row>
    <row r="96" spans="1:5" s="10" customFormat="1" ht="12.75" x14ac:dyDescent="0.2">
      <c r="A96" s="51" t="s">
        <v>162</v>
      </c>
      <c r="B96" s="853" t="s">
        <v>163</v>
      </c>
      <c r="C96" s="853"/>
      <c r="D96" s="854" t="s">
        <v>148</v>
      </c>
      <c r="E96" s="854"/>
    </row>
    <row r="97" spans="1:5" s="10" customFormat="1" ht="12.75" x14ac:dyDescent="0.2">
      <c r="A97" s="78" t="s">
        <v>169</v>
      </c>
      <c r="B97" s="858" t="str">
        <f>VLOOKUP(A97,$A$11:$E$36,3,0)</f>
        <v>AMERICANAS</v>
      </c>
      <c r="C97" s="858"/>
      <c r="D97" s="855">
        <v>213.25</v>
      </c>
      <c r="E97" s="855"/>
    </row>
    <row r="98" spans="1:5" s="10" customFormat="1" ht="12.75" x14ac:dyDescent="0.2">
      <c r="A98" s="41" t="s">
        <v>220</v>
      </c>
      <c r="B98" s="859" t="str">
        <f>VLOOKUP(A98,$A$11:$E$36,3,0)</f>
        <v>LEROY MERLIN</v>
      </c>
      <c r="C98" s="860"/>
      <c r="D98" s="852">
        <v>278.41000000000003</v>
      </c>
      <c r="E98" s="852"/>
    </row>
    <row r="99" spans="1:5" s="10" customFormat="1" ht="12.75" x14ac:dyDescent="0.2">
      <c r="A99" s="79" t="s">
        <v>247</v>
      </c>
      <c r="B99" s="856" t="str">
        <f>VLOOKUP(A99,$A$11:$E$36,3,0)</f>
        <v>ILUMINIM</v>
      </c>
      <c r="C99" s="857"/>
      <c r="D99" s="850">
        <v>218.77</v>
      </c>
      <c r="E99" s="850"/>
    </row>
    <row r="100" spans="1:5" s="10" customFormat="1" ht="12.75" x14ac:dyDescent="0.2">
      <c r="A100" s="82"/>
      <c r="D100" s="56"/>
      <c r="E100" s="83"/>
    </row>
    <row r="101" spans="1:5" s="10" customFormat="1" ht="12.75" x14ac:dyDescent="0.2">
      <c r="A101" s="43" t="s">
        <v>35</v>
      </c>
      <c r="B101" s="44" t="s">
        <v>49</v>
      </c>
      <c r="C101" s="45" t="s">
        <v>36</v>
      </c>
      <c r="D101" s="45" t="s">
        <v>158</v>
      </c>
      <c r="E101" s="45" t="s">
        <v>159</v>
      </c>
    </row>
    <row r="102" spans="1:5" s="10" customFormat="1" ht="21" x14ac:dyDescent="0.2">
      <c r="A102" s="102" t="s">
        <v>284</v>
      </c>
      <c r="B102" s="98" t="s">
        <v>344</v>
      </c>
      <c r="C102" s="99" t="s">
        <v>161</v>
      </c>
      <c r="D102" s="100">
        <v>44398</v>
      </c>
      <c r="E102" s="101">
        <f>IF(SUM(D104:E106)&lt;&gt;0,MEDIAN(D104:E106),"")</f>
        <v>1577.04</v>
      </c>
    </row>
    <row r="103" spans="1:5" s="10" customFormat="1" ht="12.75" x14ac:dyDescent="0.2">
      <c r="A103" s="51" t="s">
        <v>162</v>
      </c>
      <c r="B103" s="853" t="s">
        <v>163</v>
      </c>
      <c r="C103" s="853"/>
      <c r="D103" s="854" t="s">
        <v>148</v>
      </c>
      <c r="E103" s="854"/>
    </row>
    <row r="104" spans="1:5" s="10" customFormat="1" ht="12.75" x14ac:dyDescent="0.2">
      <c r="A104" s="78" t="s">
        <v>224</v>
      </c>
      <c r="B104" s="858" t="str">
        <f>VLOOKUP(A104,$A$11:$E$36,3,0)</f>
        <v>CONTRAFO</v>
      </c>
      <c r="C104" s="858"/>
      <c r="D104" s="855">
        <v>1529.9</v>
      </c>
      <c r="E104" s="855"/>
    </row>
    <row r="105" spans="1:5" s="10" customFormat="1" ht="12.75" x14ac:dyDescent="0.2">
      <c r="A105" s="41" t="s">
        <v>266</v>
      </c>
      <c r="B105" s="859" t="str">
        <f>VLOOKUP(A105,$A$11:$E$36,3,0)</f>
        <v>DELTA COMÉRCIO</v>
      </c>
      <c r="C105" s="860"/>
      <c r="D105" s="852">
        <v>1860.75</v>
      </c>
      <c r="E105" s="852"/>
    </row>
    <row r="106" spans="1:5" s="10" customFormat="1" ht="12.75" x14ac:dyDescent="0.2">
      <c r="A106" s="79" t="s">
        <v>267</v>
      </c>
      <c r="B106" s="856" t="str">
        <f>VLOOKUP(A106,$A$11:$E$36,3,0)</f>
        <v>VIEW TECH</v>
      </c>
      <c r="C106" s="857"/>
      <c r="D106" s="850">
        <v>1577.04</v>
      </c>
      <c r="E106" s="850"/>
    </row>
    <row r="107" spans="1:5" s="10" customFormat="1" ht="12.75" x14ac:dyDescent="0.2">
      <c r="A107" s="82"/>
      <c r="D107" s="56"/>
      <c r="E107" s="83"/>
    </row>
    <row r="108" spans="1:5" s="10" customFormat="1" ht="12.75" x14ac:dyDescent="0.2">
      <c r="A108" s="43" t="s">
        <v>35</v>
      </c>
      <c r="B108" s="44" t="s">
        <v>49</v>
      </c>
      <c r="C108" s="45" t="s">
        <v>36</v>
      </c>
      <c r="D108" s="45" t="s">
        <v>158</v>
      </c>
      <c r="E108" s="45" t="s">
        <v>159</v>
      </c>
    </row>
    <row r="109" spans="1:5" s="10" customFormat="1" ht="21" x14ac:dyDescent="0.2">
      <c r="A109" s="46" t="s">
        <v>285</v>
      </c>
      <c r="B109" s="47" t="s">
        <v>408</v>
      </c>
      <c r="C109" s="48" t="s">
        <v>108</v>
      </c>
      <c r="D109" s="49">
        <v>44462</v>
      </c>
      <c r="E109" s="50">
        <f>IF(SUM(D111:E113)&lt;&gt;0,MEDIAN(D111:E113),"")</f>
        <v>2434.0700000000002</v>
      </c>
    </row>
    <row r="110" spans="1:5" s="10" customFormat="1" ht="12.75" x14ac:dyDescent="0.2">
      <c r="A110" s="51" t="s">
        <v>162</v>
      </c>
      <c r="B110" s="853" t="s">
        <v>163</v>
      </c>
      <c r="C110" s="853"/>
      <c r="D110" s="854" t="s">
        <v>148</v>
      </c>
      <c r="E110" s="854"/>
    </row>
    <row r="111" spans="1:5" s="10" customFormat="1" ht="12.75" x14ac:dyDescent="0.2">
      <c r="A111" s="78" t="s">
        <v>248</v>
      </c>
      <c r="B111" s="858" t="str">
        <f>VLOOKUP(A111,$A$11:$E$36,3,0)</f>
        <v>RC VIDROS</v>
      </c>
      <c r="C111" s="858"/>
      <c r="D111" s="855">
        <v>2182</v>
      </c>
      <c r="E111" s="855"/>
    </row>
    <row r="112" spans="1:5" s="10" customFormat="1" ht="12.75" x14ac:dyDescent="0.2">
      <c r="A112" s="41" t="s">
        <v>249</v>
      </c>
      <c r="B112" s="859" t="str">
        <f>VLOOKUP(A112,$A$11:$E$36,3,0)</f>
        <v>VARANDA VIDROS</v>
      </c>
      <c r="C112" s="860"/>
      <c r="D112" s="852">
        <v>2520</v>
      </c>
      <c r="E112" s="852"/>
    </row>
    <row r="113" spans="1:5" s="10" customFormat="1" ht="12.75" x14ac:dyDescent="0.2">
      <c r="A113" s="79" t="s">
        <v>250</v>
      </c>
      <c r="B113" s="856" t="str">
        <f>VLOOKUP(A113,$A$11:$E$36,3,0)</f>
        <v>VIDROLINE</v>
      </c>
      <c r="C113" s="857"/>
      <c r="D113" s="850">
        <v>2434.0700000000002</v>
      </c>
      <c r="E113" s="850"/>
    </row>
    <row r="114" spans="1:5" s="10" customFormat="1" ht="12.75" x14ac:dyDescent="0.2">
      <c r="A114" s="82"/>
      <c r="D114" s="56"/>
      <c r="E114" s="83"/>
    </row>
    <row r="115" spans="1:5" s="10" customFormat="1" ht="12.75" x14ac:dyDescent="0.2">
      <c r="A115" s="43" t="s">
        <v>35</v>
      </c>
      <c r="B115" s="44" t="s">
        <v>49</v>
      </c>
      <c r="C115" s="45" t="s">
        <v>36</v>
      </c>
      <c r="D115" s="45" t="s">
        <v>158</v>
      </c>
      <c r="E115" s="45" t="s">
        <v>159</v>
      </c>
    </row>
    <row r="116" spans="1:5" s="10" customFormat="1" ht="21" x14ac:dyDescent="0.2">
      <c r="A116" s="80" t="s">
        <v>286</v>
      </c>
      <c r="B116" s="47" t="s">
        <v>409</v>
      </c>
      <c r="C116" s="48" t="s">
        <v>108</v>
      </c>
      <c r="D116" s="49">
        <v>44462</v>
      </c>
      <c r="E116" s="50">
        <f>IF(SUM(D118:E120)&lt;&gt;0,MEDIAN(D118:E120),"")</f>
        <v>3943.41</v>
      </c>
    </row>
    <row r="117" spans="1:5" s="10" customFormat="1" ht="12.75" x14ac:dyDescent="0.2">
      <c r="A117" s="51" t="s">
        <v>162</v>
      </c>
      <c r="B117" s="853" t="s">
        <v>163</v>
      </c>
      <c r="C117" s="853"/>
      <c r="D117" s="854" t="s">
        <v>148</v>
      </c>
      <c r="E117" s="854"/>
    </row>
    <row r="118" spans="1:5" s="10" customFormat="1" ht="12.75" x14ac:dyDescent="0.2">
      <c r="A118" s="78" t="s">
        <v>248</v>
      </c>
      <c r="B118" s="858" t="str">
        <f>VLOOKUP(A118,$A$11:$E$36,3,0)</f>
        <v>RC VIDROS</v>
      </c>
      <c r="C118" s="858"/>
      <c r="D118" s="855">
        <v>3739</v>
      </c>
      <c r="E118" s="855"/>
    </row>
    <row r="119" spans="1:5" s="10" customFormat="1" ht="12.75" x14ac:dyDescent="0.2">
      <c r="A119" s="41" t="s">
        <v>249</v>
      </c>
      <c r="B119" s="859" t="str">
        <f>VLOOKUP(A119,$A$11:$E$36,3,0)</f>
        <v>VARANDA VIDROS</v>
      </c>
      <c r="C119" s="860"/>
      <c r="D119" s="852">
        <v>3943.41</v>
      </c>
      <c r="E119" s="852"/>
    </row>
    <row r="120" spans="1:5" s="10" customFormat="1" ht="12.75" x14ac:dyDescent="0.2">
      <c r="A120" s="79" t="s">
        <v>250</v>
      </c>
      <c r="B120" s="856" t="str">
        <f>VLOOKUP(A120,$A$11:$E$36,3,0)</f>
        <v>VIDROLINE</v>
      </c>
      <c r="C120" s="857"/>
      <c r="D120" s="850">
        <v>3955</v>
      </c>
      <c r="E120" s="850"/>
    </row>
    <row r="121" spans="1:5" s="10" customFormat="1" ht="12.75" x14ac:dyDescent="0.2">
      <c r="A121" s="82"/>
      <c r="D121" s="56"/>
      <c r="E121" s="83"/>
    </row>
    <row r="122" spans="1:5" s="10" customFormat="1" ht="12.75" x14ac:dyDescent="0.2">
      <c r="A122" s="43" t="s">
        <v>35</v>
      </c>
      <c r="B122" s="44" t="s">
        <v>49</v>
      </c>
      <c r="C122" s="45" t="s">
        <v>36</v>
      </c>
      <c r="D122" s="45" t="s">
        <v>158</v>
      </c>
      <c r="E122" s="45" t="s">
        <v>159</v>
      </c>
    </row>
    <row r="123" spans="1:5" s="10" customFormat="1" ht="31.5" x14ac:dyDescent="0.2">
      <c r="A123" s="80" t="s">
        <v>287</v>
      </c>
      <c r="B123" s="47" t="s">
        <v>410</v>
      </c>
      <c r="C123" s="48" t="s">
        <v>108</v>
      </c>
      <c r="D123" s="49">
        <v>44462</v>
      </c>
      <c r="E123" s="50">
        <f>IF(SUM(D125:E127)&lt;&gt;0,MEDIAN(D125:E127),"")</f>
        <v>18500</v>
      </c>
    </row>
    <row r="124" spans="1:5" s="10" customFormat="1" ht="12.75" x14ac:dyDescent="0.2">
      <c r="A124" s="51" t="s">
        <v>162</v>
      </c>
      <c r="B124" s="853" t="s">
        <v>163</v>
      </c>
      <c r="C124" s="853"/>
      <c r="D124" s="854" t="s">
        <v>148</v>
      </c>
      <c r="E124" s="854"/>
    </row>
    <row r="125" spans="1:5" s="10" customFormat="1" ht="12.75" x14ac:dyDescent="0.2">
      <c r="A125" s="78" t="s">
        <v>248</v>
      </c>
      <c r="B125" s="858" t="str">
        <f>VLOOKUP(A125,$A$11:$E$36,3,0)</f>
        <v>RC VIDROS</v>
      </c>
      <c r="C125" s="858"/>
      <c r="D125" s="855">
        <v>18500</v>
      </c>
      <c r="E125" s="855"/>
    </row>
    <row r="126" spans="1:5" s="10" customFormat="1" ht="12.75" x14ac:dyDescent="0.2">
      <c r="A126" s="41" t="s">
        <v>249</v>
      </c>
      <c r="B126" s="859" t="str">
        <f>VLOOKUP(A126,$A$11:$E$36,3,0)</f>
        <v>VARANDA VIDROS</v>
      </c>
      <c r="C126" s="860"/>
      <c r="D126" s="852">
        <v>16064.55</v>
      </c>
      <c r="E126" s="852"/>
    </row>
    <row r="127" spans="1:5" s="10" customFormat="1" ht="12.75" x14ac:dyDescent="0.2">
      <c r="A127" s="79" t="s">
        <v>250</v>
      </c>
      <c r="B127" s="856" t="str">
        <f>VLOOKUP(A127,$A$11:$E$36,3,0)</f>
        <v>VIDROLINE</v>
      </c>
      <c r="C127" s="857"/>
      <c r="D127" s="850">
        <v>19500</v>
      </c>
      <c r="E127" s="850"/>
    </row>
    <row r="128" spans="1:5" s="10" customFormat="1" ht="12.75" x14ac:dyDescent="0.2">
      <c r="A128" s="82"/>
      <c r="D128" s="56"/>
      <c r="E128" s="83"/>
    </row>
    <row r="129" spans="1:5" s="10" customFormat="1" ht="12.75" x14ac:dyDescent="0.2">
      <c r="A129" s="43" t="s">
        <v>35</v>
      </c>
      <c r="B129" s="44" t="s">
        <v>49</v>
      </c>
      <c r="C129" s="45" t="s">
        <v>36</v>
      </c>
      <c r="D129" s="45" t="s">
        <v>158</v>
      </c>
      <c r="E129" s="45" t="s">
        <v>159</v>
      </c>
    </row>
    <row r="130" spans="1:5" s="10" customFormat="1" ht="31.5" x14ac:dyDescent="0.2">
      <c r="A130" s="97" t="s">
        <v>288</v>
      </c>
      <c r="B130" s="98" t="s">
        <v>417</v>
      </c>
      <c r="C130" s="99" t="s">
        <v>108</v>
      </c>
      <c r="D130" s="100">
        <v>44462</v>
      </c>
      <c r="E130" s="101">
        <f>IF(SUM(D132:E134)&lt;&gt;0,MEDIAN(D132:E134),"")</f>
        <v>5000</v>
      </c>
    </row>
    <row r="131" spans="1:5" s="10" customFormat="1" ht="12.75" x14ac:dyDescent="0.2">
      <c r="A131" s="51" t="s">
        <v>162</v>
      </c>
      <c r="B131" s="853" t="s">
        <v>163</v>
      </c>
      <c r="C131" s="853"/>
      <c r="D131" s="854" t="s">
        <v>148</v>
      </c>
      <c r="E131" s="854"/>
    </row>
    <row r="132" spans="1:5" s="10" customFormat="1" ht="12.75" x14ac:dyDescent="0.2">
      <c r="A132" s="78" t="s">
        <v>248</v>
      </c>
      <c r="B132" s="858" t="str">
        <f>VLOOKUP(A132,$A$11:$E$36,3,0)</f>
        <v>RC VIDROS</v>
      </c>
      <c r="C132" s="858"/>
      <c r="D132" s="855">
        <v>7000</v>
      </c>
      <c r="E132" s="855"/>
    </row>
    <row r="133" spans="1:5" s="10" customFormat="1" ht="12.75" x14ac:dyDescent="0.2">
      <c r="A133" s="41" t="s">
        <v>249</v>
      </c>
      <c r="B133" s="859" t="str">
        <f>VLOOKUP(A133,$A$11:$E$36,3,0)</f>
        <v>VARANDA VIDROS</v>
      </c>
      <c r="C133" s="860"/>
      <c r="D133" s="852">
        <v>5000</v>
      </c>
      <c r="E133" s="852"/>
    </row>
    <row r="134" spans="1:5" s="10" customFormat="1" ht="12.75" x14ac:dyDescent="0.2">
      <c r="A134" s="79" t="s">
        <v>250</v>
      </c>
      <c r="B134" s="856" t="str">
        <f>VLOOKUP(A134,$A$11:$E$36,3,0)</f>
        <v>VIDROLINE</v>
      </c>
      <c r="C134" s="857"/>
      <c r="D134" s="850">
        <v>3000</v>
      </c>
      <c r="E134" s="850"/>
    </row>
    <row r="135" spans="1:5" s="10" customFormat="1" ht="12.75" x14ac:dyDescent="0.2">
      <c r="A135" s="82"/>
      <c r="D135" s="56"/>
      <c r="E135" s="83"/>
    </row>
    <row r="136" spans="1:5" s="10" customFormat="1" ht="12.75" x14ac:dyDescent="0.2">
      <c r="A136" s="43" t="s">
        <v>35</v>
      </c>
      <c r="B136" s="44" t="s">
        <v>49</v>
      </c>
      <c r="C136" s="45" t="s">
        <v>36</v>
      </c>
      <c r="D136" s="45" t="s">
        <v>158</v>
      </c>
      <c r="E136" s="45" t="s">
        <v>159</v>
      </c>
    </row>
    <row r="137" spans="1:5" s="10" customFormat="1" ht="36.75" customHeight="1" x14ac:dyDescent="0.2">
      <c r="A137" s="102" t="s">
        <v>289</v>
      </c>
      <c r="B137" s="98" t="s">
        <v>291</v>
      </c>
      <c r="C137" s="99" t="s">
        <v>146</v>
      </c>
      <c r="D137" s="100">
        <v>44463</v>
      </c>
      <c r="E137" s="101">
        <f>IF(SUM(D139:E141)&lt;&gt;0,MEDIAN(D139:E141),"")</f>
        <v>317620</v>
      </c>
    </row>
    <row r="138" spans="1:5" s="10" customFormat="1" ht="12.75" x14ac:dyDescent="0.2">
      <c r="A138" s="51" t="s">
        <v>162</v>
      </c>
      <c r="B138" s="853" t="s">
        <v>163</v>
      </c>
      <c r="C138" s="853"/>
      <c r="D138" s="854" t="s">
        <v>148</v>
      </c>
      <c r="E138" s="854"/>
    </row>
    <row r="139" spans="1:5" s="10" customFormat="1" ht="12.75" x14ac:dyDescent="0.2">
      <c r="A139" s="78" t="s">
        <v>224</v>
      </c>
      <c r="B139" s="858" t="str">
        <f>VLOOKUP(A139,$A$11:$E$36,3,0)</f>
        <v>CONTRAFO</v>
      </c>
      <c r="C139" s="858"/>
      <c r="D139" s="855">
        <v>396750</v>
      </c>
      <c r="E139" s="855"/>
    </row>
    <row r="140" spans="1:5" s="10" customFormat="1" ht="12.75" x14ac:dyDescent="0.2">
      <c r="A140" s="41" t="s">
        <v>251</v>
      </c>
      <c r="B140" s="859" t="str">
        <f>VLOOKUP(A140,$A$11:$E$36,3,0)</f>
        <v>GAÚCHA CONSTRUÇÕES ELÉTRICAS</v>
      </c>
      <c r="C140" s="860"/>
      <c r="D140" s="852">
        <v>238490</v>
      </c>
      <c r="E140" s="852"/>
    </row>
    <row r="141" spans="1:5" s="10" customFormat="1" ht="12.75" x14ac:dyDescent="0.2">
      <c r="A141" s="79" t="s">
        <v>252</v>
      </c>
      <c r="B141" s="856" t="str">
        <f>VLOOKUP(A141,$A$11:$E$36,3,0)</f>
        <v>KOMPARY</v>
      </c>
      <c r="C141" s="857"/>
      <c r="D141" s="850"/>
      <c r="E141" s="850"/>
    </row>
    <row r="142" spans="1:5" s="10" customFormat="1" ht="12.75" x14ac:dyDescent="0.2">
      <c r="A142" s="82"/>
      <c r="D142" s="56"/>
      <c r="E142" s="83"/>
    </row>
    <row r="143" spans="1:5" s="10" customFormat="1" ht="12.75" x14ac:dyDescent="0.2">
      <c r="A143" s="43" t="s">
        <v>35</v>
      </c>
      <c r="B143" s="44" t="s">
        <v>49</v>
      </c>
      <c r="C143" s="45" t="s">
        <v>36</v>
      </c>
      <c r="D143" s="45" t="s">
        <v>158</v>
      </c>
      <c r="E143" s="45" t="s">
        <v>159</v>
      </c>
    </row>
    <row r="144" spans="1:5" s="10" customFormat="1" ht="31.5" x14ac:dyDescent="0.2">
      <c r="A144" s="97" t="s">
        <v>290</v>
      </c>
      <c r="B144" s="98" t="s">
        <v>347</v>
      </c>
      <c r="C144" s="99" t="s">
        <v>161</v>
      </c>
      <c r="D144" s="100">
        <v>44386</v>
      </c>
      <c r="E144" s="101">
        <f>IF(SUM(D146:E148)&lt;&gt;0,MEDIAN(D146:E148),"")</f>
        <v>150000</v>
      </c>
    </row>
    <row r="145" spans="1:5" s="10" customFormat="1" ht="12.75" x14ac:dyDescent="0.2">
      <c r="A145" s="51" t="s">
        <v>162</v>
      </c>
      <c r="B145" s="853" t="s">
        <v>163</v>
      </c>
      <c r="C145" s="853"/>
      <c r="D145" s="854" t="s">
        <v>148</v>
      </c>
      <c r="E145" s="854"/>
    </row>
    <row r="146" spans="1:5" s="10" customFormat="1" ht="12.75" x14ac:dyDescent="0.2">
      <c r="A146" s="78" t="s">
        <v>275</v>
      </c>
      <c r="B146" s="858" t="e">
        <f>VLOOKUP(A146,$A$11:$E$36,3,0)</f>
        <v>#N/A</v>
      </c>
      <c r="C146" s="858"/>
      <c r="D146" s="855">
        <v>150000</v>
      </c>
      <c r="E146" s="855"/>
    </row>
    <row r="147" spans="1:5" s="10" customFormat="1" ht="12.75" x14ac:dyDescent="0.2">
      <c r="A147" s="41" t="s">
        <v>276</v>
      </c>
      <c r="B147" s="859" t="e">
        <f>VLOOKUP(A147,$A$11:$E$36,3,0)</f>
        <v>#N/A</v>
      </c>
      <c r="C147" s="860"/>
      <c r="D147" s="852">
        <v>100000</v>
      </c>
      <c r="E147" s="852"/>
    </row>
    <row r="148" spans="1:5" s="10" customFormat="1" ht="12.75" x14ac:dyDescent="0.2">
      <c r="A148" s="79" t="s">
        <v>277</v>
      </c>
      <c r="B148" s="856" t="e">
        <f>VLOOKUP(A148,$A$11:$E$36,3,0)</f>
        <v>#N/A</v>
      </c>
      <c r="C148" s="857"/>
      <c r="D148" s="850">
        <v>175000</v>
      </c>
      <c r="E148" s="850"/>
    </row>
    <row r="149" spans="1:5" s="10" customFormat="1" ht="12.75" x14ac:dyDescent="0.2">
      <c r="A149" s="82"/>
      <c r="D149" s="56"/>
      <c r="E149" s="83"/>
    </row>
    <row r="150" spans="1:5" s="10" customFormat="1" ht="12.75" x14ac:dyDescent="0.2">
      <c r="A150" s="43" t="s">
        <v>35</v>
      </c>
      <c r="B150" s="44" t="s">
        <v>49</v>
      </c>
      <c r="C150" s="45" t="s">
        <v>36</v>
      </c>
      <c r="D150" s="45" t="s">
        <v>158</v>
      </c>
      <c r="E150" s="45" t="s">
        <v>159</v>
      </c>
    </row>
    <row r="151" spans="1:5" s="10" customFormat="1" ht="31.5" x14ac:dyDescent="0.2">
      <c r="A151" s="46" t="s">
        <v>292</v>
      </c>
      <c r="B151" s="47" t="s">
        <v>345</v>
      </c>
      <c r="C151" s="48" t="s">
        <v>146</v>
      </c>
      <c r="D151" s="49">
        <v>44462</v>
      </c>
      <c r="E151" s="50">
        <f>IF(SUM(D153:E155)&lt;&gt;0,MEDIAN(D153:E155),"")</f>
        <v>3800</v>
      </c>
    </row>
    <row r="152" spans="1:5" s="10" customFormat="1" ht="12.75" x14ac:dyDescent="0.2">
      <c r="A152" s="51" t="s">
        <v>162</v>
      </c>
      <c r="B152" s="853" t="s">
        <v>163</v>
      </c>
      <c r="C152" s="853"/>
      <c r="D152" s="854" t="s">
        <v>148</v>
      </c>
      <c r="E152" s="854"/>
    </row>
    <row r="153" spans="1:5" s="10" customFormat="1" ht="12.75" x14ac:dyDescent="0.2">
      <c r="A153" s="78" t="s">
        <v>252</v>
      </c>
      <c r="B153" s="858" t="str">
        <f>VLOOKUP(A153,$A$11:$E$36,3,0)</f>
        <v>KOMPARY</v>
      </c>
      <c r="C153" s="858"/>
      <c r="D153" s="855">
        <v>3800</v>
      </c>
      <c r="E153" s="855"/>
    </row>
    <row r="154" spans="1:5" s="10" customFormat="1" ht="12.75" x14ac:dyDescent="0.2">
      <c r="A154" s="41" t="s">
        <v>253</v>
      </c>
      <c r="B154" s="859" t="str">
        <f>VLOOKUP(A154,$A$11:$E$36,3,0)</f>
        <v xml:space="preserve">NEXXO </v>
      </c>
      <c r="C154" s="860"/>
      <c r="D154" s="852">
        <v>6600</v>
      </c>
      <c r="E154" s="852"/>
    </row>
    <row r="155" spans="1:5" s="10" customFormat="1" ht="12.75" x14ac:dyDescent="0.2">
      <c r="A155" s="79" t="s">
        <v>256</v>
      </c>
      <c r="B155" s="856" t="str">
        <f>VLOOKUP(A155,$A$11:$E$36,3,0)</f>
        <v>LUMISETE</v>
      </c>
      <c r="C155" s="857"/>
      <c r="D155" s="850">
        <v>2890</v>
      </c>
      <c r="E155" s="850"/>
    </row>
    <row r="156" spans="1:5" s="10" customFormat="1" ht="12.75" x14ac:dyDescent="0.2">
      <c r="A156" s="82"/>
      <c r="D156" s="56"/>
      <c r="E156" s="83"/>
    </row>
    <row r="157" spans="1:5" s="10" customFormat="1" ht="12.75" x14ac:dyDescent="0.2">
      <c r="A157" s="43" t="s">
        <v>35</v>
      </c>
      <c r="B157" s="44" t="s">
        <v>49</v>
      </c>
      <c r="C157" s="45" t="s">
        <v>36</v>
      </c>
      <c r="D157" s="45" t="s">
        <v>158</v>
      </c>
      <c r="E157" s="45" t="s">
        <v>159</v>
      </c>
    </row>
    <row r="158" spans="1:5" s="10" customFormat="1" ht="21" x14ac:dyDescent="0.2">
      <c r="A158" s="80" t="s">
        <v>293</v>
      </c>
      <c r="B158" s="47" t="s">
        <v>335</v>
      </c>
      <c r="C158" s="48" t="s">
        <v>146</v>
      </c>
      <c r="D158" s="49">
        <v>44454</v>
      </c>
      <c r="E158" s="50">
        <f>IF(SUM(D160:E162)&lt;&gt;0,MEDIAN(D160:E162),"")</f>
        <v>118000</v>
      </c>
    </row>
    <row r="159" spans="1:5" s="10" customFormat="1" ht="12.75" x14ac:dyDescent="0.2">
      <c r="A159" s="51" t="s">
        <v>162</v>
      </c>
      <c r="B159" s="853" t="s">
        <v>163</v>
      </c>
      <c r="C159" s="853"/>
      <c r="D159" s="854" t="s">
        <v>148</v>
      </c>
      <c r="E159" s="854"/>
    </row>
    <row r="160" spans="1:5" s="10" customFormat="1" ht="12.75" x14ac:dyDescent="0.2">
      <c r="A160" s="78" t="s">
        <v>258</v>
      </c>
      <c r="B160" s="858" t="str">
        <f>VLOOKUP(A160,$A$11:$E$36,3,0)</f>
        <v>JE BLINDAGEM</v>
      </c>
      <c r="C160" s="858"/>
      <c r="D160" s="855">
        <v>110900</v>
      </c>
      <c r="E160" s="855"/>
    </row>
    <row r="161" spans="1:6" s="10" customFormat="1" ht="12.75" x14ac:dyDescent="0.2">
      <c r="A161" s="41" t="s">
        <v>259</v>
      </c>
      <c r="B161" s="859" t="str">
        <f>VLOOKUP(A161,$A$11:$E$36,3,0)</f>
        <v>BLINDAMAIS</v>
      </c>
      <c r="C161" s="860"/>
      <c r="D161" s="852">
        <v>121800</v>
      </c>
      <c r="E161" s="852"/>
    </row>
    <row r="162" spans="1:6" s="10" customFormat="1" ht="12.75" x14ac:dyDescent="0.2">
      <c r="A162" s="79" t="s">
        <v>260</v>
      </c>
      <c r="B162" s="856" t="str">
        <f>VLOOKUP(A162,$A$11:$E$36,3,0)</f>
        <v>BG</v>
      </c>
      <c r="C162" s="857"/>
      <c r="D162" s="850">
        <v>118000</v>
      </c>
      <c r="E162" s="850"/>
    </row>
    <row r="163" spans="1:6" s="10" customFormat="1" ht="12.75" x14ac:dyDescent="0.2">
      <c r="A163" s="82"/>
      <c r="D163" s="56"/>
      <c r="E163" s="83"/>
    </row>
    <row r="164" spans="1:6" s="10" customFormat="1" ht="12.75" x14ac:dyDescent="0.2"/>
    <row r="165" spans="1:6" s="10" customFormat="1" ht="12.75" x14ac:dyDescent="0.2"/>
    <row r="166" spans="1:6" s="10" customFormat="1" ht="12.75" x14ac:dyDescent="0.2"/>
    <row r="167" spans="1:6" s="10" customFormat="1" ht="12.75" x14ac:dyDescent="0.2"/>
    <row r="168" spans="1:6" s="10" customFormat="1" x14ac:dyDescent="0.25">
      <c r="F168"/>
    </row>
    <row r="169" spans="1:6" s="10" customFormat="1" x14ac:dyDescent="0.25">
      <c r="F169"/>
    </row>
  </sheetData>
  <dataConsolidate/>
  <mergeCells count="148">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99:C99"/>
    <mergeCell ref="D99:E99"/>
    <mergeCell ref="B103:C103"/>
    <mergeCell ref="D103:E103"/>
    <mergeCell ref="B104:C104"/>
    <mergeCell ref="D104:E104"/>
    <mergeCell ref="B96:C96"/>
    <mergeCell ref="D96:E96"/>
    <mergeCell ref="B97:C97"/>
    <mergeCell ref="D97:E97"/>
    <mergeCell ref="B98:C98"/>
    <mergeCell ref="D98:E98"/>
    <mergeCell ref="B90:C90"/>
    <mergeCell ref="D90:E90"/>
    <mergeCell ref="B91:C91"/>
    <mergeCell ref="D91:E91"/>
    <mergeCell ref="B92:C92"/>
    <mergeCell ref="D92:E92"/>
    <mergeCell ref="B84:C84"/>
    <mergeCell ref="D84:E84"/>
    <mergeCell ref="B85:C85"/>
    <mergeCell ref="D85:E85"/>
    <mergeCell ref="B89:C89"/>
    <mergeCell ref="D89:E89"/>
    <mergeCell ref="B82:C82"/>
    <mergeCell ref="D82:E82"/>
    <mergeCell ref="B83:C83"/>
    <mergeCell ref="D83:E83"/>
    <mergeCell ref="B75:C75"/>
    <mergeCell ref="D75:E75"/>
    <mergeCell ref="B76:C76"/>
    <mergeCell ref="D76:E76"/>
    <mergeCell ref="B77:C77"/>
    <mergeCell ref="D77:E77"/>
    <mergeCell ref="B70:C70"/>
    <mergeCell ref="D70:E70"/>
    <mergeCell ref="B71:C71"/>
    <mergeCell ref="D71:E71"/>
    <mergeCell ref="B64:C64"/>
    <mergeCell ref="D64:E64"/>
    <mergeCell ref="B68:C68"/>
    <mergeCell ref="D68:E68"/>
    <mergeCell ref="B78:C78"/>
    <mergeCell ref="D78:E78"/>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A4:E4"/>
    <mergeCell ref="D5:E5"/>
    <mergeCell ref="D7:E8"/>
    <mergeCell ref="A37:E37"/>
    <mergeCell ref="B40:C40"/>
    <mergeCell ref="D40:E40"/>
    <mergeCell ref="B54:C54"/>
    <mergeCell ref="D54:E54"/>
    <mergeCell ref="B55:C55"/>
    <mergeCell ref="D55:E55"/>
  </mergeCells>
  <phoneticPr fontId="2" type="noConversion"/>
  <dataValidations count="2">
    <dataValidation type="list" allowBlank="1" showInputMessage="1" showErrorMessage="1" sqref="A72 A58 A65 A44">
      <formula1>#REF!</formula1>
    </dataValidation>
    <dataValidation type="list" allowBlank="1" showInputMessage="1" showErrorMessage="1" sqref="A41:A43 A62:A64 A146:A148 A160:A162 A153:A155 A139:A141 A125:A127 A118:A120 A111:A113 A104:A106 A97:A99 A76:A78 A69:A71 A55:A57 A83:A85 A90:A92 A48:A51 A132:A134">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X117"/>
  <sheetViews>
    <sheetView zoomScale="85" zoomScaleNormal="85" workbookViewId="0">
      <selection activeCell="Y1" sqref="Y1:Y1048576"/>
    </sheetView>
  </sheetViews>
  <sheetFormatPr defaultRowHeight="15" x14ac:dyDescent="0.25"/>
  <cols>
    <col min="1" max="1" width="9.85546875" style="373" bestFit="1" customWidth="1"/>
    <col min="2" max="2" width="18.7109375" style="373" customWidth="1"/>
    <col min="3" max="3" width="32.5703125" style="373" customWidth="1"/>
    <col min="4" max="4" width="9.5703125" style="373" bestFit="1" customWidth="1"/>
    <col min="5" max="5" width="16.7109375" style="373" bestFit="1" customWidth="1"/>
    <col min="6" max="6" width="15.140625" style="373" bestFit="1" customWidth="1"/>
    <col min="7" max="7" width="8.5703125" style="373" bestFit="1" customWidth="1"/>
    <col min="8" max="8" width="16.140625" style="373" bestFit="1" customWidth="1"/>
    <col min="9" max="9" width="15.140625" style="373" bestFit="1" customWidth="1"/>
    <col min="10" max="10" width="12.85546875" style="373" bestFit="1" customWidth="1"/>
    <col min="11" max="11" width="16.140625" style="373" bestFit="1" customWidth="1"/>
    <col min="12" max="12" width="15.140625" style="373" bestFit="1" customWidth="1"/>
    <col min="13" max="13" width="8.5703125" style="373" bestFit="1" customWidth="1"/>
    <col min="14" max="14" width="16.140625" style="373" bestFit="1" customWidth="1"/>
    <col min="15" max="15" width="15.140625" style="373" bestFit="1" customWidth="1"/>
    <col min="16" max="16" width="8.5703125" style="373" bestFit="1" customWidth="1"/>
    <col min="17" max="17" width="16.140625" style="373" bestFit="1" customWidth="1"/>
    <col min="18" max="18" width="15.140625" style="373" bestFit="1" customWidth="1"/>
    <col min="19" max="19" width="8.5703125" style="373" bestFit="1" customWidth="1"/>
    <col min="20" max="20" width="16.140625" style="373" bestFit="1" customWidth="1"/>
    <col min="21" max="21" width="15.5703125" style="373" customWidth="1"/>
    <col min="22" max="22" width="8.5703125" style="373" bestFit="1" customWidth="1"/>
    <col min="23" max="23" width="16.140625" style="373" bestFit="1" customWidth="1"/>
    <col min="24" max="24" width="9.28515625" style="373" customWidth="1"/>
    <col min="25" max="16384" width="9.140625" style="373"/>
  </cols>
  <sheetData>
    <row r="1" spans="1:24" ht="14.45" customHeight="1" x14ac:dyDescent="0.25">
      <c r="A1" s="512"/>
      <c r="B1" s="513"/>
      <c r="C1" s="953" t="s">
        <v>1</v>
      </c>
      <c r="D1" s="953"/>
      <c r="E1" s="953"/>
      <c r="F1" s="953"/>
      <c r="G1" s="953"/>
      <c r="H1" s="953"/>
      <c r="I1" s="953"/>
      <c r="J1" s="953"/>
      <c r="K1" s="953"/>
      <c r="L1" s="953"/>
      <c r="M1" s="953"/>
      <c r="N1" s="953"/>
      <c r="O1" s="953"/>
      <c r="P1" s="953"/>
      <c r="Q1" s="953"/>
      <c r="R1" s="953"/>
      <c r="S1" s="953"/>
      <c r="T1" s="953"/>
      <c r="U1" s="953"/>
      <c r="V1" s="953"/>
      <c r="W1" s="953"/>
      <c r="X1" s="953"/>
    </row>
    <row r="2" spans="1:24" ht="14.45" customHeight="1" x14ac:dyDescent="0.25">
      <c r="A2" s="514"/>
      <c r="B2" s="515"/>
      <c r="C2" s="954" t="s">
        <v>88</v>
      </c>
      <c r="D2" s="954"/>
      <c r="E2" s="954"/>
      <c r="F2" s="954"/>
      <c r="G2" s="954"/>
      <c r="H2" s="954"/>
      <c r="I2" s="954"/>
      <c r="J2" s="954"/>
      <c r="K2" s="954"/>
      <c r="L2" s="954"/>
      <c r="M2" s="954"/>
      <c r="N2" s="954"/>
      <c r="O2" s="954"/>
      <c r="P2" s="954"/>
      <c r="Q2" s="954"/>
      <c r="R2" s="954"/>
      <c r="S2" s="954"/>
      <c r="T2" s="954"/>
      <c r="U2" s="954"/>
      <c r="V2" s="954"/>
      <c r="W2" s="954"/>
      <c r="X2" s="954"/>
    </row>
    <row r="3" spans="1:24" ht="14.45" customHeight="1" x14ac:dyDescent="0.25">
      <c r="A3" s="516"/>
      <c r="B3" s="517"/>
      <c r="C3" s="953" t="s">
        <v>1612</v>
      </c>
      <c r="D3" s="953"/>
      <c r="E3" s="953"/>
      <c r="F3" s="953"/>
      <c r="G3" s="953"/>
      <c r="H3" s="953"/>
      <c r="I3" s="953"/>
      <c r="J3" s="953"/>
      <c r="K3" s="953"/>
      <c r="L3" s="953"/>
      <c r="M3" s="953"/>
      <c r="N3" s="953"/>
      <c r="O3" s="953"/>
      <c r="P3" s="953"/>
      <c r="Q3" s="953"/>
      <c r="R3" s="953"/>
      <c r="S3" s="953"/>
      <c r="T3" s="953"/>
      <c r="U3" s="953"/>
      <c r="V3" s="953"/>
      <c r="W3" s="953"/>
      <c r="X3" s="953"/>
    </row>
    <row r="4" spans="1:24" ht="20.45" customHeight="1" x14ac:dyDescent="0.25">
      <c r="A4" s="630" t="s">
        <v>562</v>
      </c>
      <c r="B4" s="631"/>
      <c r="C4" s="631"/>
      <c r="D4" s="631"/>
      <c r="E4" s="631"/>
      <c r="F4" s="631"/>
      <c r="G4" s="631"/>
      <c r="H4" s="631"/>
      <c r="I4" s="631"/>
      <c r="J4" s="631"/>
      <c r="K4" s="631"/>
      <c r="L4" s="631"/>
      <c r="M4" s="631"/>
      <c r="N4" s="631"/>
      <c r="O4" s="631"/>
      <c r="P4" s="631"/>
      <c r="Q4" s="631"/>
      <c r="R4" s="631"/>
      <c r="S4" s="631"/>
      <c r="T4" s="631"/>
      <c r="U4" s="631"/>
      <c r="V4" s="631"/>
      <c r="W4" s="631"/>
      <c r="X4" s="632"/>
    </row>
    <row r="5" spans="1:24" ht="14.45" customHeight="1" x14ac:dyDescent="0.25">
      <c r="A5" s="488" t="s">
        <v>59</v>
      </c>
      <c r="B5" s="942" t="s">
        <v>721</v>
      </c>
      <c r="C5" s="942"/>
      <c r="D5" s="942"/>
      <c r="E5" s="942"/>
      <c r="F5" s="942"/>
      <c r="G5" s="942"/>
      <c r="H5" s="942"/>
      <c r="I5" s="942"/>
      <c r="J5" s="942"/>
      <c r="K5" s="942"/>
      <c r="L5" s="942"/>
      <c r="M5" s="942"/>
      <c r="N5" s="942"/>
      <c r="O5" s="942"/>
      <c r="P5" s="942"/>
      <c r="Q5" s="942"/>
      <c r="R5" s="942"/>
      <c r="S5" s="942"/>
      <c r="T5" s="942"/>
      <c r="U5" s="518" t="s">
        <v>43</v>
      </c>
      <c r="V5" s="519"/>
      <c r="W5" s="519"/>
      <c r="X5" s="490"/>
    </row>
    <row r="6" spans="1:24" ht="14.45" customHeight="1" x14ac:dyDescent="0.25">
      <c r="A6" s="488" t="s">
        <v>60</v>
      </c>
      <c r="B6" s="942" t="s">
        <v>101</v>
      </c>
      <c r="C6" s="942"/>
      <c r="D6" s="942"/>
      <c r="E6" s="942"/>
      <c r="F6" s="942"/>
      <c r="G6" s="942"/>
      <c r="H6" s="942"/>
      <c r="I6" s="942"/>
      <c r="J6" s="942"/>
      <c r="K6" s="942"/>
      <c r="L6" s="942"/>
      <c r="M6" s="942"/>
      <c r="N6" s="942"/>
      <c r="O6" s="942"/>
      <c r="P6" s="942"/>
      <c r="Q6" s="942"/>
      <c r="R6" s="942"/>
      <c r="S6" s="942"/>
      <c r="T6" s="942"/>
      <c r="U6" s="520"/>
      <c r="V6" s="6"/>
      <c r="W6" s="6"/>
      <c r="X6" s="521"/>
    </row>
    <row r="7" spans="1:24" ht="14.45" customHeight="1" x14ac:dyDescent="0.25">
      <c r="A7" s="488" t="s">
        <v>61</v>
      </c>
      <c r="B7" s="942" t="s">
        <v>722</v>
      </c>
      <c r="C7" s="942"/>
      <c r="D7" s="942"/>
      <c r="E7" s="942"/>
      <c r="F7" s="942"/>
      <c r="G7" s="942"/>
      <c r="H7" s="942"/>
      <c r="I7" s="942"/>
      <c r="J7" s="942"/>
      <c r="K7" s="942"/>
      <c r="L7" s="942"/>
      <c r="M7" s="942"/>
      <c r="N7" s="942"/>
      <c r="O7" s="942"/>
      <c r="P7" s="942"/>
      <c r="Q7" s="942"/>
      <c r="R7" s="942"/>
      <c r="S7" s="942"/>
      <c r="T7" s="942"/>
      <c r="U7" s="868" t="s">
        <v>719</v>
      </c>
      <c r="V7" s="645"/>
      <c r="W7" s="645"/>
      <c r="X7" s="646"/>
    </row>
    <row r="8" spans="1:24" ht="14.45" customHeight="1" x14ac:dyDescent="0.25">
      <c r="A8" s="488" t="s">
        <v>62</v>
      </c>
      <c r="B8" s="942" t="s">
        <v>1613</v>
      </c>
      <c r="C8" s="942"/>
      <c r="D8" s="942"/>
      <c r="E8" s="942"/>
      <c r="F8" s="942"/>
      <c r="G8" s="942"/>
      <c r="H8" s="942"/>
      <c r="I8" s="942"/>
      <c r="J8" s="942"/>
      <c r="K8" s="942"/>
      <c r="L8" s="942"/>
      <c r="M8" s="942"/>
      <c r="N8" s="942"/>
      <c r="O8" s="942"/>
      <c r="P8" s="942"/>
      <c r="Q8" s="942"/>
      <c r="R8" s="942"/>
      <c r="S8" s="942"/>
      <c r="T8" s="942"/>
      <c r="U8" s="869"/>
      <c r="V8" s="647"/>
      <c r="W8" s="647"/>
      <c r="X8" s="648"/>
    </row>
    <row r="9" spans="1:24" ht="15" customHeight="1" x14ac:dyDescent="0.25">
      <c r="A9" s="943" t="s">
        <v>5</v>
      </c>
      <c r="B9" s="945" t="s">
        <v>6</v>
      </c>
      <c r="C9" s="946"/>
      <c r="D9" s="949" t="s">
        <v>0</v>
      </c>
      <c r="E9" s="951" t="s">
        <v>20</v>
      </c>
      <c r="F9" s="927" t="s">
        <v>7</v>
      </c>
      <c r="G9" s="928"/>
      <c r="H9" s="929"/>
      <c r="I9" s="927" t="s">
        <v>44</v>
      </c>
      <c r="J9" s="928"/>
      <c r="K9" s="929"/>
      <c r="L9" s="927" t="s">
        <v>45</v>
      </c>
      <c r="M9" s="928"/>
      <c r="N9" s="929"/>
      <c r="O9" s="927" t="s">
        <v>58</v>
      </c>
      <c r="P9" s="928"/>
      <c r="Q9" s="929"/>
      <c r="R9" s="927" t="s">
        <v>234</v>
      </c>
      <c r="S9" s="928"/>
      <c r="T9" s="929"/>
      <c r="U9" s="927" t="s">
        <v>235</v>
      </c>
      <c r="V9" s="928"/>
      <c r="W9" s="929"/>
      <c r="X9" s="522" t="s">
        <v>180</v>
      </c>
    </row>
    <row r="10" spans="1:24" x14ac:dyDescent="0.25">
      <c r="A10" s="944" t="s">
        <v>5</v>
      </c>
      <c r="B10" s="947"/>
      <c r="C10" s="948"/>
      <c r="D10" s="950"/>
      <c r="E10" s="952"/>
      <c r="F10" s="523" t="s">
        <v>21</v>
      </c>
      <c r="G10" s="523" t="s">
        <v>0</v>
      </c>
      <c r="H10" s="524" t="s">
        <v>30</v>
      </c>
      <c r="I10" s="523" t="s">
        <v>21</v>
      </c>
      <c r="J10" s="523" t="s">
        <v>0</v>
      </c>
      <c r="K10" s="524" t="s">
        <v>30</v>
      </c>
      <c r="L10" s="523" t="s">
        <v>21</v>
      </c>
      <c r="M10" s="523" t="s">
        <v>0</v>
      </c>
      <c r="N10" s="524" t="s">
        <v>30</v>
      </c>
      <c r="O10" s="523" t="s">
        <v>21</v>
      </c>
      <c r="P10" s="523" t="s">
        <v>0</v>
      </c>
      <c r="Q10" s="524" t="s">
        <v>30</v>
      </c>
      <c r="R10" s="523" t="s">
        <v>21</v>
      </c>
      <c r="S10" s="523" t="s">
        <v>0</v>
      </c>
      <c r="T10" s="524" t="s">
        <v>30</v>
      </c>
      <c r="U10" s="523" t="s">
        <v>21</v>
      </c>
      <c r="V10" s="523" t="s">
        <v>0</v>
      </c>
      <c r="W10" s="524" t="s">
        <v>30</v>
      </c>
      <c r="X10" s="525"/>
    </row>
    <row r="11" spans="1:24" x14ac:dyDescent="0.25">
      <c r="A11" s="526" t="s">
        <v>11</v>
      </c>
      <c r="B11" s="527" t="s">
        <v>4</v>
      </c>
      <c r="C11" s="528"/>
      <c r="D11" s="529">
        <v>1.2069231941711096E-2</v>
      </c>
      <c r="E11" s="530">
        <v>46125.55</v>
      </c>
      <c r="F11" s="531">
        <v>46125.55</v>
      </c>
      <c r="G11" s="532">
        <v>1</v>
      </c>
      <c r="H11" s="533">
        <v>1</v>
      </c>
      <c r="I11" s="531">
        <v>0</v>
      </c>
      <c r="J11" s="532"/>
      <c r="K11" s="533">
        <v>1</v>
      </c>
      <c r="L11" s="531">
        <v>0</v>
      </c>
      <c r="M11" s="532"/>
      <c r="N11" s="533">
        <v>1</v>
      </c>
      <c r="O11" s="531">
        <v>0</v>
      </c>
      <c r="P11" s="532"/>
      <c r="Q11" s="533">
        <v>1</v>
      </c>
      <c r="R11" s="531">
        <v>0</v>
      </c>
      <c r="S11" s="532"/>
      <c r="T11" s="533">
        <v>1</v>
      </c>
      <c r="U11" s="531">
        <v>0</v>
      </c>
      <c r="V11" s="532"/>
      <c r="W11" s="533">
        <v>1</v>
      </c>
      <c r="X11" s="534">
        <v>1</v>
      </c>
    </row>
    <row r="12" spans="1:24" x14ac:dyDescent="0.25">
      <c r="A12" s="526" t="s">
        <v>10</v>
      </c>
      <c r="B12" s="527" t="s">
        <v>643</v>
      </c>
      <c r="C12" s="528"/>
      <c r="D12" s="529">
        <v>1.24666182762306E-2</v>
      </c>
      <c r="E12" s="530">
        <v>47644.260000000009</v>
      </c>
      <c r="F12" s="531">
        <v>47644.260000000009</v>
      </c>
      <c r="G12" s="532">
        <v>1</v>
      </c>
      <c r="H12" s="533">
        <v>1</v>
      </c>
      <c r="I12" s="531">
        <v>0</v>
      </c>
      <c r="J12" s="532"/>
      <c r="K12" s="533">
        <v>1</v>
      </c>
      <c r="L12" s="531">
        <v>0</v>
      </c>
      <c r="M12" s="532"/>
      <c r="N12" s="533">
        <v>1</v>
      </c>
      <c r="O12" s="531">
        <v>0</v>
      </c>
      <c r="P12" s="532"/>
      <c r="Q12" s="533">
        <v>1</v>
      </c>
      <c r="R12" s="531">
        <v>0</v>
      </c>
      <c r="S12" s="532"/>
      <c r="T12" s="533">
        <v>1</v>
      </c>
      <c r="U12" s="531">
        <v>0</v>
      </c>
      <c r="V12" s="532"/>
      <c r="W12" s="533">
        <v>1</v>
      </c>
      <c r="X12" s="534">
        <v>1</v>
      </c>
    </row>
    <row r="13" spans="1:24" x14ac:dyDescent="0.25">
      <c r="A13" s="526" t="s">
        <v>17</v>
      </c>
      <c r="B13" s="527" t="s">
        <v>336</v>
      </c>
      <c r="C13" s="535"/>
      <c r="D13" s="529">
        <v>1.8095756063303112E-3</v>
      </c>
      <c r="E13" s="530">
        <v>6915.74</v>
      </c>
      <c r="F13" s="531">
        <v>6915.74</v>
      </c>
      <c r="G13" s="532">
        <v>1</v>
      </c>
      <c r="H13" s="533">
        <v>1</v>
      </c>
      <c r="I13" s="531">
        <v>0</v>
      </c>
      <c r="J13" s="532"/>
      <c r="K13" s="533">
        <v>1</v>
      </c>
      <c r="L13" s="531">
        <v>0</v>
      </c>
      <c r="M13" s="532"/>
      <c r="N13" s="533">
        <v>1</v>
      </c>
      <c r="O13" s="531">
        <v>0</v>
      </c>
      <c r="P13" s="532"/>
      <c r="Q13" s="533">
        <v>1</v>
      </c>
      <c r="R13" s="531">
        <v>0</v>
      </c>
      <c r="S13" s="532"/>
      <c r="T13" s="533">
        <v>1</v>
      </c>
      <c r="U13" s="531">
        <v>0</v>
      </c>
      <c r="V13" s="532"/>
      <c r="W13" s="533">
        <v>1</v>
      </c>
      <c r="X13" s="534">
        <v>1</v>
      </c>
    </row>
    <row r="14" spans="1:24" x14ac:dyDescent="0.25">
      <c r="A14" s="526" t="s">
        <v>31</v>
      </c>
      <c r="B14" s="527" t="s">
        <v>111</v>
      </c>
      <c r="C14" s="535"/>
      <c r="D14" s="529">
        <v>2.9253663923931418E-3</v>
      </c>
      <c r="E14" s="530">
        <v>11180.010000000002</v>
      </c>
      <c r="F14" s="531">
        <v>11180.010000000002</v>
      </c>
      <c r="G14" s="532">
        <v>1</v>
      </c>
      <c r="H14" s="533">
        <v>1</v>
      </c>
      <c r="I14" s="531">
        <v>0</v>
      </c>
      <c r="J14" s="532"/>
      <c r="K14" s="533">
        <v>1</v>
      </c>
      <c r="L14" s="531">
        <v>0</v>
      </c>
      <c r="M14" s="532"/>
      <c r="N14" s="533">
        <v>1</v>
      </c>
      <c r="O14" s="531">
        <v>0</v>
      </c>
      <c r="P14" s="532"/>
      <c r="Q14" s="533">
        <v>1</v>
      </c>
      <c r="R14" s="531">
        <v>0</v>
      </c>
      <c r="S14" s="532"/>
      <c r="T14" s="533">
        <v>1</v>
      </c>
      <c r="U14" s="531">
        <v>0</v>
      </c>
      <c r="V14" s="532"/>
      <c r="W14" s="533">
        <v>1</v>
      </c>
      <c r="X14" s="534">
        <v>1</v>
      </c>
    </row>
    <row r="15" spans="1:24" x14ac:dyDescent="0.25">
      <c r="A15" s="526" t="s">
        <v>54</v>
      </c>
      <c r="B15" s="527" t="s">
        <v>1175</v>
      </c>
      <c r="C15" s="535"/>
      <c r="D15" s="574"/>
      <c r="E15" s="575"/>
      <c r="F15" s="575"/>
      <c r="G15" s="575"/>
      <c r="H15" s="575"/>
      <c r="I15" s="575"/>
      <c r="J15" s="575"/>
      <c r="K15" s="575"/>
      <c r="L15" s="575"/>
      <c r="M15" s="575"/>
      <c r="N15" s="575"/>
      <c r="O15" s="575"/>
      <c r="P15" s="575"/>
      <c r="Q15" s="575"/>
      <c r="R15" s="575"/>
      <c r="S15" s="575"/>
      <c r="T15" s="575"/>
      <c r="U15" s="575"/>
      <c r="V15" s="575"/>
      <c r="W15" s="575"/>
      <c r="X15" s="576"/>
    </row>
    <row r="16" spans="1:24" x14ac:dyDescent="0.25">
      <c r="A16" s="526" t="s">
        <v>55</v>
      </c>
      <c r="B16" s="527" t="s">
        <v>219</v>
      </c>
      <c r="C16" s="535"/>
      <c r="D16" s="529">
        <v>0.10994092722393037</v>
      </c>
      <c r="E16" s="530">
        <v>420166.40000000008</v>
      </c>
      <c r="F16" s="531">
        <v>84033.280000000028</v>
      </c>
      <c r="G16" s="532">
        <v>0.2</v>
      </c>
      <c r="H16" s="533">
        <v>0.2</v>
      </c>
      <c r="I16" s="531">
        <v>168066.56000000006</v>
      </c>
      <c r="J16" s="532">
        <v>0.4</v>
      </c>
      <c r="K16" s="533">
        <v>0.60000000000000009</v>
      </c>
      <c r="L16" s="531">
        <v>126049.92000000001</v>
      </c>
      <c r="M16" s="532">
        <v>0.3</v>
      </c>
      <c r="N16" s="533">
        <v>0.90000000000000013</v>
      </c>
      <c r="O16" s="531">
        <v>42016.640000000014</v>
      </c>
      <c r="P16" s="532">
        <v>0.1</v>
      </c>
      <c r="Q16" s="533">
        <v>1.0000000000000002</v>
      </c>
      <c r="R16" s="531">
        <v>0</v>
      </c>
      <c r="S16" s="532"/>
      <c r="T16" s="533">
        <v>1.0000000000000002</v>
      </c>
      <c r="U16" s="531">
        <v>0</v>
      </c>
      <c r="V16" s="532"/>
      <c r="W16" s="533">
        <v>1.0000000000000002</v>
      </c>
      <c r="X16" s="534">
        <v>1.0000000000000002</v>
      </c>
    </row>
    <row r="17" spans="1:24" x14ac:dyDescent="0.25">
      <c r="A17" s="526" t="s">
        <v>56</v>
      </c>
      <c r="B17" s="527" t="s">
        <v>110</v>
      </c>
      <c r="C17" s="535"/>
      <c r="D17" s="529">
        <v>3.9400735619615539E-2</v>
      </c>
      <c r="E17" s="530">
        <v>150579.63999999998</v>
      </c>
      <c r="F17" s="531">
        <v>0</v>
      </c>
      <c r="G17" s="532"/>
      <c r="H17" s="533">
        <v>0</v>
      </c>
      <c r="I17" s="531">
        <v>0</v>
      </c>
      <c r="J17" s="532"/>
      <c r="K17" s="533">
        <v>0</v>
      </c>
      <c r="L17" s="531">
        <v>15057.964</v>
      </c>
      <c r="M17" s="532">
        <v>0.1</v>
      </c>
      <c r="N17" s="533">
        <v>0.1</v>
      </c>
      <c r="O17" s="531">
        <v>75289.819999999992</v>
      </c>
      <c r="P17" s="532">
        <v>0.5</v>
      </c>
      <c r="Q17" s="533">
        <v>0.6</v>
      </c>
      <c r="R17" s="531">
        <v>60231.856</v>
      </c>
      <c r="S17" s="532">
        <v>0.4</v>
      </c>
      <c r="T17" s="533">
        <v>1</v>
      </c>
      <c r="U17" s="531">
        <v>0</v>
      </c>
      <c r="V17" s="532"/>
      <c r="W17" s="533">
        <v>1</v>
      </c>
      <c r="X17" s="534">
        <v>1</v>
      </c>
    </row>
    <row r="18" spans="1:24" x14ac:dyDescent="0.25">
      <c r="A18" s="526" t="s">
        <v>690</v>
      </c>
      <c r="B18" s="527" t="s">
        <v>115</v>
      </c>
      <c r="C18" s="528"/>
      <c r="D18" s="529">
        <v>1.6892460791202782E-2</v>
      </c>
      <c r="E18" s="530">
        <v>64558.710000000006</v>
      </c>
      <c r="F18" s="531">
        <v>0</v>
      </c>
      <c r="G18" s="532"/>
      <c r="H18" s="533">
        <v>0</v>
      </c>
      <c r="I18" s="531">
        <v>0</v>
      </c>
      <c r="J18" s="532"/>
      <c r="K18" s="533">
        <v>0</v>
      </c>
      <c r="L18" s="531">
        <v>3227.9355000000005</v>
      </c>
      <c r="M18" s="532">
        <v>0.05</v>
      </c>
      <c r="N18" s="533">
        <v>0.05</v>
      </c>
      <c r="O18" s="531">
        <v>12911.742000000002</v>
      </c>
      <c r="P18" s="532">
        <v>0.2</v>
      </c>
      <c r="Q18" s="533">
        <v>0.25</v>
      </c>
      <c r="R18" s="531">
        <v>29051.419500000004</v>
      </c>
      <c r="S18" s="532">
        <v>0.45</v>
      </c>
      <c r="T18" s="533">
        <v>0.7</v>
      </c>
      <c r="U18" s="531">
        <v>19367.613000000001</v>
      </c>
      <c r="V18" s="532">
        <v>0.3</v>
      </c>
      <c r="W18" s="533">
        <v>1</v>
      </c>
      <c r="X18" s="534">
        <v>1</v>
      </c>
    </row>
    <row r="19" spans="1:24" x14ac:dyDescent="0.25">
      <c r="A19" s="526" t="s">
        <v>694</v>
      </c>
      <c r="B19" s="527" t="s">
        <v>118</v>
      </c>
      <c r="C19" s="528"/>
      <c r="D19" s="529">
        <v>4.4059576294497277E-2</v>
      </c>
      <c r="E19" s="530">
        <v>168384.55</v>
      </c>
      <c r="F19" s="531">
        <v>0</v>
      </c>
      <c r="G19" s="532"/>
      <c r="H19" s="533">
        <v>0</v>
      </c>
      <c r="I19" s="531">
        <v>0</v>
      </c>
      <c r="J19" s="532"/>
      <c r="K19" s="533">
        <v>0</v>
      </c>
      <c r="L19" s="531">
        <v>0</v>
      </c>
      <c r="M19" s="532"/>
      <c r="N19" s="533">
        <v>0</v>
      </c>
      <c r="O19" s="531">
        <v>16838.454999999998</v>
      </c>
      <c r="P19" s="532">
        <v>0.1</v>
      </c>
      <c r="Q19" s="533">
        <v>0.1</v>
      </c>
      <c r="R19" s="531">
        <v>84192.274999999994</v>
      </c>
      <c r="S19" s="532">
        <v>0.5</v>
      </c>
      <c r="T19" s="533">
        <v>0.6</v>
      </c>
      <c r="U19" s="531">
        <v>67353.819999999992</v>
      </c>
      <c r="V19" s="532">
        <v>0.4</v>
      </c>
      <c r="W19" s="533">
        <v>1</v>
      </c>
      <c r="X19" s="534">
        <v>1</v>
      </c>
    </row>
    <row r="20" spans="1:24" x14ac:dyDescent="0.25">
      <c r="A20" s="526" t="s">
        <v>697</v>
      </c>
      <c r="B20" s="527" t="s">
        <v>124</v>
      </c>
      <c r="C20" s="535"/>
      <c r="D20" s="529">
        <v>5.8107845613178388E-2</v>
      </c>
      <c r="E20" s="530">
        <v>222073.48000000004</v>
      </c>
      <c r="F20" s="531">
        <v>0</v>
      </c>
      <c r="G20" s="532"/>
      <c r="H20" s="533">
        <v>0</v>
      </c>
      <c r="I20" s="531">
        <v>0</v>
      </c>
      <c r="J20" s="532"/>
      <c r="K20" s="533">
        <v>0</v>
      </c>
      <c r="L20" s="531">
        <v>0</v>
      </c>
      <c r="M20" s="532"/>
      <c r="N20" s="533">
        <v>0</v>
      </c>
      <c r="O20" s="531">
        <v>0</v>
      </c>
      <c r="P20" s="532"/>
      <c r="Q20" s="533">
        <v>0</v>
      </c>
      <c r="R20" s="531">
        <v>0</v>
      </c>
      <c r="S20" s="532"/>
      <c r="T20" s="533">
        <v>0</v>
      </c>
      <c r="U20" s="531">
        <v>11103.674000000003</v>
      </c>
      <c r="V20" s="532">
        <v>0.05</v>
      </c>
      <c r="W20" s="533">
        <v>0.05</v>
      </c>
      <c r="X20" s="534">
        <v>1</v>
      </c>
    </row>
    <row r="21" spans="1:24" x14ac:dyDescent="0.25">
      <c r="A21" s="526" t="s">
        <v>700</v>
      </c>
      <c r="B21" s="527" t="s">
        <v>116</v>
      </c>
      <c r="C21" s="535"/>
      <c r="D21" s="529">
        <v>2.5277479650588686E-2</v>
      </c>
      <c r="E21" s="530">
        <v>96604.12999999999</v>
      </c>
      <c r="F21" s="531">
        <v>0</v>
      </c>
      <c r="G21" s="532"/>
      <c r="H21" s="533">
        <v>0</v>
      </c>
      <c r="I21" s="531">
        <v>0</v>
      </c>
      <c r="J21" s="532"/>
      <c r="K21" s="533">
        <v>0</v>
      </c>
      <c r="L21" s="531">
        <v>0</v>
      </c>
      <c r="M21" s="532"/>
      <c r="N21" s="533">
        <v>0</v>
      </c>
      <c r="O21" s="531">
        <v>0</v>
      </c>
      <c r="P21" s="532"/>
      <c r="Q21" s="533">
        <v>0</v>
      </c>
      <c r="R21" s="531">
        <v>0</v>
      </c>
      <c r="S21" s="532"/>
      <c r="T21" s="533">
        <v>0</v>
      </c>
      <c r="U21" s="531">
        <v>48302.064999999995</v>
      </c>
      <c r="V21" s="532">
        <v>0.5</v>
      </c>
      <c r="W21" s="533">
        <v>0.5</v>
      </c>
      <c r="X21" s="534">
        <v>1</v>
      </c>
    </row>
    <row r="22" spans="1:24" x14ac:dyDescent="0.25">
      <c r="A22" s="526" t="s">
        <v>703</v>
      </c>
      <c r="B22" s="527" t="s">
        <v>1102</v>
      </c>
      <c r="C22" s="535"/>
      <c r="D22" s="529">
        <v>1.5102603916012309E-2</v>
      </c>
      <c r="E22" s="530">
        <v>57718.329999999987</v>
      </c>
      <c r="F22" s="531">
        <v>0</v>
      </c>
      <c r="G22" s="532"/>
      <c r="H22" s="533">
        <v>0</v>
      </c>
      <c r="I22" s="531">
        <v>2885.9164999999994</v>
      </c>
      <c r="J22" s="532">
        <v>0.05</v>
      </c>
      <c r="K22" s="533">
        <v>0.05</v>
      </c>
      <c r="L22" s="531">
        <v>0</v>
      </c>
      <c r="M22" s="532"/>
      <c r="N22" s="533">
        <v>0.05</v>
      </c>
      <c r="O22" s="531">
        <v>0</v>
      </c>
      <c r="P22" s="532"/>
      <c r="Q22" s="533">
        <v>0.05</v>
      </c>
      <c r="R22" s="531">
        <v>0</v>
      </c>
      <c r="S22" s="532"/>
      <c r="T22" s="533">
        <v>0.05</v>
      </c>
      <c r="U22" s="531">
        <v>0</v>
      </c>
      <c r="V22" s="532"/>
      <c r="W22" s="533">
        <v>0.05</v>
      </c>
      <c r="X22" s="534">
        <v>1</v>
      </c>
    </row>
    <row r="23" spans="1:24" x14ac:dyDescent="0.25">
      <c r="A23" s="526" t="s">
        <v>707</v>
      </c>
      <c r="B23" s="527" t="s">
        <v>127</v>
      </c>
      <c r="C23" s="535"/>
      <c r="D23" s="529">
        <v>2.7818011560011928E-3</v>
      </c>
      <c r="E23" s="530">
        <v>10631.34</v>
      </c>
      <c r="F23" s="531">
        <v>0</v>
      </c>
      <c r="G23" s="532"/>
      <c r="H23" s="533">
        <v>0</v>
      </c>
      <c r="I23" s="531">
        <v>0</v>
      </c>
      <c r="J23" s="532"/>
      <c r="K23" s="533">
        <v>0</v>
      </c>
      <c r="L23" s="531">
        <v>0</v>
      </c>
      <c r="M23" s="532"/>
      <c r="N23" s="533">
        <v>0</v>
      </c>
      <c r="O23" s="531">
        <v>0</v>
      </c>
      <c r="P23" s="532"/>
      <c r="Q23" s="533">
        <v>0</v>
      </c>
      <c r="R23" s="531">
        <v>0</v>
      </c>
      <c r="S23" s="532"/>
      <c r="T23" s="533">
        <v>0</v>
      </c>
      <c r="U23" s="531">
        <v>0</v>
      </c>
      <c r="V23" s="532"/>
      <c r="W23" s="533">
        <v>0</v>
      </c>
      <c r="X23" s="534">
        <v>1</v>
      </c>
    </row>
    <row r="24" spans="1:24" x14ac:dyDescent="0.25">
      <c r="A24" s="526" t="s">
        <v>711</v>
      </c>
      <c r="B24" s="527" t="s">
        <v>128</v>
      </c>
      <c r="C24" s="535"/>
      <c r="D24" s="529">
        <v>7.0321977259551237E-3</v>
      </c>
      <c r="E24" s="530">
        <v>26875.280000000002</v>
      </c>
      <c r="F24" s="531">
        <v>0</v>
      </c>
      <c r="G24" s="532"/>
      <c r="H24" s="533">
        <v>0</v>
      </c>
      <c r="I24" s="531">
        <v>0</v>
      </c>
      <c r="J24" s="532"/>
      <c r="K24" s="533">
        <v>0</v>
      </c>
      <c r="L24" s="531">
        <v>0</v>
      </c>
      <c r="M24" s="532"/>
      <c r="N24" s="533">
        <v>0</v>
      </c>
      <c r="O24" s="531">
        <v>0</v>
      </c>
      <c r="P24" s="532"/>
      <c r="Q24" s="533">
        <v>0</v>
      </c>
      <c r="R24" s="531">
        <v>0</v>
      </c>
      <c r="S24" s="532"/>
      <c r="T24" s="533">
        <v>0</v>
      </c>
      <c r="U24" s="531">
        <v>0</v>
      </c>
      <c r="V24" s="532"/>
      <c r="W24" s="533">
        <v>0</v>
      </c>
      <c r="X24" s="534">
        <v>1</v>
      </c>
    </row>
    <row r="25" spans="1:24" x14ac:dyDescent="0.25">
      <c r="A25" s="526" t="s">
        <v>902</v>
      </c>
      <c r="B25" s="527" t="s">
        <v>129</v>
      </c>
      <c r="C25" s="535"/>
      <c r="D25" s="529">
        <v>1.6737706954180004E-2</v>
      </c>
      <c r="E25" s="530">
        <v>63967.280000000013</v>
      </c>
      <c r="F25" s="531">
        <v>0</v>
      </c>
      <c r="G25" s="532"/>
      <c r="H25" s="533">
        <v>0</v>
      </c>
      <c r="I25" s="531">
        <v>3198.3640000000009</v>
      </c>
      <c r="J25" s="532">
        <v>0.05</v>
      </c>
      <c r="K25" s="533">
        <v>0.05</v>
      </c>
      <c r="L25" s="531">
        <v>0</v>
      </c>
      <c r="M25" s="532"/>
      <c r="N25" s="533">
        <v>0.05</v>
      </c>
      <c r="O25" s="531">
        <v>0</v>
      </c>
      <c r="P25" s="532"/>
      <c r="Q25" s="533">
        <v>0.05</v>
      </c>
      <c r="R25" s="531">
        <v>0</v>
      </c>
      <c r="S25" s="532"/>
      <c r="T25" s="533">
        <v>0.05</v>
      </c>
      <c r="U25" s="531">
        <v>0</v>
      </c>
      <c r="V25" s="532"/>
      <c r="W25" s="533">
        <v>0.05</v>
      </c>
      <c r="X25" s="534">
        <v>1</v>
      </c>
    </row>
    <row r="26" spans="1:24" x14ac:dyDescent="0.25">
      <c r="A26" s="526" t="s">
        <v>951</v>
      </c>
      <c r="B26" s="527" t="s">
        <v>131</v>
      </c>
      <c r="C26" s="535"/>
      <c r="D26" s="529">
        <v>8.937473023462263E-3</v>
      </c>
      <c r="E26" s="530">
        <v>34156.759999999995</v>
      </c>
      <c r="F26" s="531">
        <v>0</v>
      </c>
      <c r="G26" s="532"/>
      <c r="H26" s="533">
        <v>0</v>
      </c>
      <c r="I26" s="531">
        <v>1707.8379999999997</v>
      </c>
      <c r="J26" s="532">
        <v>0.05</v>
      </c>
      <c r="K26" s="533">
        <v>0.05</v>
      </c>
      <c r="L26" s="531">
        <v>0</v>
      </c>
      <c r="M26" s="532"/>
      <c r="N26" s="533">
        <v>0.05</v>
      </c>
      <c r="O26" s="531">
        <v>0</v>
      </c>
      <c r="P26" s="532"/>
      <c r="Q26" s="533">
        <v>0.05</v>
      </c>
      <c r="R26" s="531">
        <v>0</v>
      </c>
      <c r="S26" s="532"/>
      <c r="T26" s="533">
        <v>0.05</v>
      </c>
      <c r="U26" s="531">
        <v>0</v>
      </c>
      <c r="V26" s="532"/>
      <c r="W26" s="533">
        <v>0.05</v>
      </c>
      <c r="X26" s="534">
        <v>1</v>
      </c>
    </row>
    <row r="27" spans="1:24" x14ac:dyDescent="0.25">
      <c r="A27" s="526" t="s">
        <v>956</v>
      </c>
      <c r="B27" s="527" t="s">
        <v>132</v>
      </c>
      <c r="C27" s="535"/>
      <c r="D27" s="529">
        <v>2.2501267561694009E-2</v>
      </c>
      <c r="E27" s="530">
        <v>85994.15</v>
      </c>
      <c r="F27" s="531">
        <v>0</v>
      </c>
      <c r="G27" s="532"/>
      <c r="H27" s="533">
        <v>0</v>
      </c>
      <c r="I27" s="531">
        <v>4299.7074999999995</v>
      </c>
      <c r="J27" s="532">
        <v>0.05</v>
      </c>
      <c r="K27" s="533">
        <v>0.05</v>
      </c>
      <c r="L27" s="531">
        <v>0</v>
      </c>
      <c r="M27" s="532"/>
      <c r="N27" s="533">
        <v>0.05</v>
      </c>
      <c r="O27" s="531">
        <v>0</v>
      </c>
      <c r="P27" s="532"/>
      <c r="Q27" s="533">
        <v>0.05</v>
      </c>
      <c r="R27" s="531">
        <v>0</v>
      </c>
      <c r="S27" s="532"/>
      <c r="T27" s="533">
        <v>0.05</v>
      </c>
      <c r="U27" s="531">
        <v>0</v>
      </c>
      <c r="V27" s="532"/>
      <c r="W27" s="533">
        <v>0.05</v>
      </c>
      <c r="X27" s="534">
        <v>1</v>
      </c>
    </row>
    <row r="28" spans="1:24" x14ac:dyDescent="0.25">
      <c r="A28" s="526" t="s">
        <v>966</v>
      </c>
      <c r="B28" s="527" t="s">
        <v>134</v>
      </c>
      <c r="C28" s="535"/>
      <c r="D28" s="529">
        <v>3.0850420623875323E-3</v>
      </c>
      <c r="E28" s="530">
        <v>11790.25</v>
      </c>
      <c r="F28" s="531">
        <v>0</v>
      </c>
      <c r="G28" s="532"/>
      <c r="H28" s="533">
        <v>0</v>
      </c>
      <c r="I28" s="531">
        <v>0</v>
      </c>
      <c r="J28" s="532"/>
      <c r="K28" s="533">
        <v>0</v>
      </c>
      <c r="L28" s="531">
        <v>0</v>
      </c>
      <c r="M28" s="532"/>
      <c r="N28" s="533">
        <v>0</v>
      </c>
      <c r="O28" s="531">
        <v>0</v>
      </c>
      <c r="P28" s="532"/>
      <c r="Q28" s="533">
        <v>0</v>
      </c>
      <c r="R28" s="531">
        <v>0</v>
      </c>
      <c r="S28" s="532"/>
      <c r="T28" s="533">
        <v>0</v>
      </c>
      <c r="U28" s="531">
        <v>0</v>
      </c>
      <c r="V28" s="532"/>
      <c r="W28" s="533">
        <v>0</v>
      </c>
      <c r="X28" s="534">
        <v>1</v>
      </c>
    </row>
    <row r="29" spans="1:24" x14ac:dyDescent="0.25">
      <c r="A29" s="526" t="s">
        <v>969</v>
      </c>
      <c r="B29" s="527" t="s">
        <v>136</v>
      </c>
      <c r="C29" s="535"/>
      <c r="D29" s="529">
        <v>3.9503259415199575E-2</v>
      </c>
      <c r="E29" s="530">
        <v>150971.46</v>
      </c>
      <c r="F29" s="531">
        <v>0</v>
      </c>
      <c r="G29" s="532"/>
      <c r="H29" s="533">
        <v>0</v>
      </c>
      <c r="I29" s="531">
        <v>0</v>
      </c>
      <c r="J29" s="532"/>
      <c r="K29" s="533">
        <v>0</v>
      </c>
      <c r="L29" s="531">
        <v>0</v>
      </c>
      <c r="M29" s="532"/>
      <c r="N29" s="533">
        <v>0</v>
      </c>
      <c r="O29" s="531">
        <v>0</v>
      </c>
      <c r="P29" s="532"/>
      <c r="Q29" s="533">
        <v>0</v>
      </c>
      <c r="R29" s="531">
        <v>0</v>
      </c>
      <c r="S29" s="532"/>
      <c r="T29" s="533">
        <v>0</v>
      </c>
      <c r="U29" s="531">
        <v>0</v>
      </c>
      <c r="V29" s="532"/>
      <c r="W29" s="533">
        <v>0</v>
      </c>
      <c r="X29" s="534">
        <v>1</v>
      </c>
    </row>
    <row r="30" spans="1:24" x14ac:dyDescent="0.25">
      <c r="A30" s="526" t="s">
        <v>985</v>
      </c>
      <c r="B30" s="527" t="s">
        <v>229</v>
      </c>
      <c r="C30" s="535"/>
      <c r="D30" s="529">
        <v>4.4139657473708377E-3</v>
      </c>
      <c r="E30" s="530">
        <v>16869.059999999998</v>
      </c>
      <c r="F30" s="531">
        <v>0</v>
      </c>
      <c r="G30" s="532"/>
      <c r="H30" s="533">
        <v>0</v>
      </c>
      <c r="I30" s="531">
        <v>0</v>
      </c>
      <c r="J30" s="532"/>
      <c r="K30" s="533">
        <v>0</v>
      </c>
      <c r="L30" s="531">
        <v>0</v>
      </c>
      <c r="M30" s="532"/>
      <c r="N30" s="533">
        <v>0</v>
      </c>
      <c r="O30" s="531">
        <v>0</v>
      </c>
      <c r="P30" s="532"/>
      <c r="Q30" s="533">
        <v>0</v>
      </c>
      <c r="R30" s="531">
        <v>0</v>
      </c>
      <c r="S30" s="532"/>
      <c r="T30" s="533">
        <v>0</v>
      </c>
      <c r="U30" s="531">
        <v>0</v>
      </c>
      <c r="V30" s="532"/>
      <c r="W30" s="533">
        <v>0</v>
      </c>
      <c r="X30" s="534">
        <v>1</v>
      </c>
    </row>
    <row r="31" spans="1:24" x14ac:dyDescent="0.25">
      <c r="A31" s="526" t="s">
        <v>989</v>
      </c>
      <c r="B31" s="527" t="s">
        <v>469</v>
      </c>
      <c r="C31" s="535"/>
      <c r="D31" s="529">
        <v>9.2079278760823849E-3</v>
      </c>
      <c r="E31" s="530">
        <v>35190.370000000003</v>
      </c>
      <c r="F31" s="531">
        <v>0</v>
      </c>
      <c r="G31" s="532"/>
      <c r="H31" s="533">
        <v>0</v>
      </c>
      <c r="I31" s="531">
        <v>0</v>
      </c>
      <c r="J31" s="532"/>
      <c r="K31" s="533">
        <v>0</v>
      </c>
      <c r="L31" s="531">
        <v>0</v>
      </c>
      <c r="M31" s="532"/>
      <c r="N31" s="533">
        <v>0</v>
      </c>
      <c r="O31" s="531">
        <v>0</v>
      </c>
      <c r="P31" s="532"/>
      <c r="Q31" s="533">
        <v>0</v>
      </c>
      <c r="R31" s="531">
        <v>0</v>
      </c>
      <c r="S31" s="532"/>
      <c r="T31" s="533">
        <v>0</v>
      </c>
      <c r="U31" s="531">
        <v>0</v>
      </c>
      <c r="V31" s="532"/>
      <c r="W31" s="533">
        <v>0</v>
      </c>
      <c r="X31" s="534">
        <v>1</v>
      </c>
    </row>
    <row r="32" spans="1:24" x14ac:dyDescent="0.25">
      <c r="A32" s="526" t="s">
        <v>1005</v>
      </c>
      <c r="B32" s="527" t="s">
        <v>470</v>
      </c>
      <c r="C32" s="535"/>
      <c r="D32" s="529">
        <v>1.2989250999383285E-2</v>
      </c>
      <c r="E32" s="530">
        <v>49641.63</v>
      </c>
      <c r="F32" s="531">
        <v>0</v>
      </c>
      <c r="G32" s="532"/>
      <c r="H32" s="533">
        <v>0</v>
      </c>
      <c r="I32" s="531">
        <v>0</v>
      </c>
      <c r="J32" s="532"/>
      <c r="K32" s="533">
        <v>0</v>
      </c>
      <c r="L32" s="531">
        <v>0</v>
      </c>
      <c r="M32" s="532"/>
      <c r="N32" s="533">
        <v>0</v>
      </c>
      <c r="O32" s="531">
        <v>0</v>
      </c>
      <c r="P32" s="532"/>
      <c r="Q32" s="533">
        <v>0</v>
      </c>
      <c r="R32" s="531">
        <v>0</v>
      </c>
      <c r="S32" s="532"/>
      <c r="T32" s="533">
        <v>0</v>
      </c>
      <c r="U32" s="531">
        <v>0</v>
      </c>
      <c r="V32" s="532"/>
      <c r="W32" s="533">
        <v>0</v>
      </c>
      <c r="X32" s="534">
        <v>1</v>
      </c>
    </row>
    <row r="33" spans="1:24" x14ac:dyDescent="0.25">
      <c r="A33" s="526" t="s">
        <v>1015</v>
      </c>
      <c r="B33" s="527" t="s">
        <v>135</v>
      </c>
      <c r="C33" s="535"/>
      <c r="D33" s="529">
        <v>9.0817779739324006E-2</v>
      </c>
      <c r="E33" s="530">
        <v>347082.56999999995</v>
      </c>
      <c r="F33" s="531">
        <v>0</v>
      </c>
      <c r="G33" s="532"/>
      <c r="H33" s="533">
        <v>0</v>
      </c>
      <c r="I33" s="531">
        <v>0</v>
      </c>
      <c r="J33" s="532"/>
      <c r="K33" s="533">
        <v>0</v>
      </c>
      <c r="L33" s="531">
        <v>0</v>
      </c>
      <c r="M33" s="532"/>
      <c r="N33" s="533">
        <v>0</v>
      </c>
      <c r="O33" s="531">
        <v>0</v>
      </c>
      <c r="P33" s="532"/>
      <c r="Q33" s="533">
        <v>0</v>
      </c>
      <c r="R33" s="531">
        <v>0</v>
      </c>
      <c r="S33" s="532"/>
      <c r="T33" s="533">
        <v>0</v>
      </c>
      <c r="U33" s="531">
        <v>0</v>
      </c>
      <c r="V33" s="532"/>
      <c r="W33" s="533">
        <v>0</v>
      </c>
      <c r="X33" s="534">
        <v>1</v>
      </c>
    </row>
    <row r="34" spans="1:24" x14ac:dyDescent="0.25">
      <c r="A34" s="526" t="s">
        <v>1022</v>
      </c>
      <c r="B34" s="527" t="s">
        <v>144</v>
      </c>
      <c r="C34" s="535"/>
      <c r="D34" s="529">
        <v>1.2909436713826146E-3</v>
      </c>
      <c r="E34" s="530">
        <v>4933.66</v>
      </c>
      <c r="F34" s="531">
        <v>0</v>
      </c>
      <c r="G34" s="532"/>
      <c r="H34" s="533">
        <v>0</v>
      </c>
      <c r="I34" s="531">
        <v>0</v>
      </c>
      <c r="J34" s="532"/>
      <c r="K34" s="533">
        <v>0</v>
      </c>
      <c r="L34" s="531">
        <v>0</v>
      </c>
      <c r="M34" s="532"/>
      <c r="N34" s="533">
        <v>0</v>
      </c>
      <c r="O34" s="531">
        <v>0</v>
      </c>
      <c r="P34" s="532"/>
      <c r="Q34" s="533">
        <v>0</v>
      </c>
      <c r="R34" s="531">
        <v>0</v>
      </c>
      <c r="S34" s="532"/>
      <c r="T34" s="533">
        <v>0</v>
      </c>
      <c r="U34" s="531">
        <v>0</v>
      </c>
      <c r="V34" s="532"/>
      <c r="W34" s="533">
        <v>0</v>
      </c>
      <c r="X34" s="534">
        <v>1</v>
      </c>
    </row>
    <row r="35" spans="1:24" x14ac:dyDescent="0.25">
      <c r="A35" s="526" t="s">
        <v>117</v>
      </c>
      <c r="B35" s="527" t="s">
        <v>1270</v>
      </c>
      <c r="C35" s="535"/>
      <c r="D35" s="574"/>
      <c r="E35" s="575"/>
      <c r="F35" s="575"/>
      <c r="G35" s="575"/>
      <c r="H35" s="575"/>
      <c r="I35" s="575"/>
      <c r="J35" s="575"/>
      <c r="K35" s="575"/>
      <c r="L35" s="575"/>
      <c r="M35" s="575"/>
      <c r="N35" s="575"/>
      <c r="O35" s="575"/>
      <c r="P35" s="575"/>
      <c r="Q35" s="575"/>
      <c r="R35" s="575"/>
      <c r="S35" s="575"/>
      <c r="T35" s="575"/>
      <c r="U35" s="575"/>
      <c r="V35" s="575"/>
      <c r="W35" s="575"/>
      <c r="X35" s="576"/>
    </row>
    <row r="36" spans="1:24" x14ac:dyDescent="0.25">
      <c r="A36" s="526" t="s">
        <v>119</v>
      </c>
      <c r="B36" s="527" t="s">
        <v>219</v>
      </c>
      <c r="C36" s="535"/>
      <c r="D36" s="529">
        <v>0.1004856464959223</v>
      </c>
      <c r="E36" s="530">
        <v>384030.7099999999</v>
      </c>
      <c r="F36" s="531">
        <v>76806.141999999978</v>
      </c>
      <c r="G36" s="532">
        <v>0.2</v>
      </c>
      <c r="H36" s="533">
        <v>0.2</v>
      </c>
      <c r="I36" s="531">
        <v>153612.28399999996</v>
      </c>
      <c r="J36" s="532">
        <v>0.4</v>
      </c>
      <c r="K36" s="533">
        <v>0.60000000000000009</v>
      </c>
      <c r="L36" s="531">
        <v>115209.21299999997</v>
      </c>
      <c r="M36" s="532">
        <v>0.3</v>
      </c>
      <c r="N36" s="533">
        <v>0.90000000000000013</v>
      </c>
      <c r="O36" s="531">
        <v>38403.070999999989</v>
      </c>
      <c r="P36" s="532">
        <v>0.1</v>
      </c>
      <c r="Q36" s="533">
        <v>1.0000000000000002</v>
      </c>
      <c r="R36" s="531">
        <v>0</v>
      </c>
      <c r="S36" s="532"/>
      <c r="T36" s="533">
        <v>1.0000000000000002</v>
      </c>
      <c r="U36" s="531">
        <v>0</v>
      </c>
      <c r="V36" s="532"/>
      <c r="W36" s="533">
        <v>1.0000000000000002</v>
      </c>
      <c r="X36" s="534">
        <v>1.0000000000000002</v>
      </c>
    </row>
    <row r="37" spans="1:24" x14ac:dyDescent="0.25">
      <c r="A37" s="526" t="s">
        <v>120</v>
      </c>
      <c r="B37" s="527" t="s">
        <v>110</v>
      </c>
      <c r="C37" s="535"/>
      <c r="D37" s="529">
        <v>2.5742625573961342E-2</v>
      </c>
      <c r="E37" s="530">
        <v>98381.8</v>
      </c>
      <c r="F37" s="531">
        <v>0</v>
      </c>
      <c r="G37" s="532"/>
      <c r="H37" s="533">
        <v>0</v>
      </c>
      <c r="I37" s="531">
        <v>0</v>
      </c>
      <c r="J37" s="532"/>
      <c r="K37" s="533">
        <v>0</v>
      </c>
      <c r="L37" s="531">
        <v>9838.18</v>
      </c>
      <c r="M37" s="532">
        <v>0.1</v>
      </c>
      <c r="N37" s="533">
        <v>0.1</v>
      </c>
      <c r="O37" s="531">
        <v>49190.9</v>
      </c>
      <c r="P37" s="532">
        <v>0.5</v>
      </c>
      <c r="Q37" s="533">
        <v>0.6</v>
      </c>
      <c r="R37" s="531">
        <v>39352.720000000001</v>
      </c>
      <c r="S37" s="532">
        <v>0.4</v>
      </c>
      <c r="T37" s="533">
        <v>1</v>
      </c>
      <c r="U37" s="531">
        <v>0</v>
      </c>
      <c r="V37" s="532"/>
      <c r="W37" s="533">
        <v>1</v>
      </c>
      <c r="X37" s="534">
        <v>1</v>
      </c>
    </row>
    <row r="38" spans="1:24" x14ac:dyDescent="0.25">
      <c r="A38" s="526" t="s">
        <v>1287</v>
      </c>
      <c r="B38" s="527" t="s">
        <v>115</v>
      </c>
      <c r="C38" s="535"/>
      <c r="D38" s="529">
        <v>1.6635062794791232E-2</v>
      </c>
      <c r="E38" s="530">
        <v>63574.999999999993</v>
      </c>
      <c r="F38" s="531">
        <v>0</v>
      </c>
      <c r="G38" s="532"/>
      <c r="H38" s="533">
        <v>0</v>
      </c>
      <c r="I38" s="531">
        <v>0</v>
      </c>
      <c r="J38" s="532"/>
      <c r="K38" s="533">
        <v>0</v>
      </c>
      <c r="L38" s="531">
        <v>3178.75</v>
      </c>
      <c r="M38" s="532">
        <v>0.05</v>
      </c>
      <c r="N38" s="533">
        <v>0.05</v>
      </c>
      <c r="O38" s="531">
        <v>12715</v>
      </c>
      <c r="P38" s="532">
        <v>0.2</v>
      </c>
      <c r="Q38" s="533">
        <v>0.25</v>
      </c>
      <c r="R38" s="531">
        <v>28608.749999999996</v>
      </c>
      <c r="S38" s="532">
        <v>0.45</v>
      </c>
      <c r="T38" s="533">
        <v>0.7</v>
      </c>
      <c r="U38" s="531">
        <v>19072.499999999996</v>
      </c>
      <c r="V38" s="532">
        <v>0.3</v>
      </c>
      <c r="W38" s="533">
        <v>1</v>
      </c>
      <c r="X38" s="534">
        <v>1</v>
      </c>
    </row>
    <row r="39" spans="1:24" x14ac:dyDescent="0.25">
      <c r="A39" s="526" t="s">
        <v>1296</v>
      </c>
      <c r="B39" s="527" t="s">
        <v>118</v>
      </c>
      <c r="C39" s="535"/>
      <c r="D39" s="529">
        <v>3.5556449143419468E-2</v>
      </c>
      <c r="E39" s="530">
        <v>135887.75</v>
      </c>
      <c r="F39" s="531">
        <v>0</v>
      </c>
      <c r="G39" s="532"/>
      <c r="H39" s="533">
        <v>0</v>
      </c>
      <c r="I39" s="531">
        <v>0</v>
      </c>
      <c r="J39" s="532"/>
      <c r="K39" s="533">
        <v>0</v>
      </c>
      <c r="L39" s="531">
        <v>0</v>
      </c>
      <c r="M39" s="532"/>
      <c r="N39" s="533">
        <v>0</v>
      </c>
      <c r="O39" s="531">
        <v>13588.775000000001</v>
      </c>
      <c r="P39" s="532">
        <v>0.1</v>
      </c>
      <c r="Q39" s="533">
        <v>0.1</v>
      </c>
      <c r="R39" s="531">
        <v>67943.875</v>
      </c>
      <c r="S39" s="532">
        <v>0.5</v>
      </c>
      <c r="T39" s="533">
        <v>0.6</v>
      </c>
      <c r="U39" s="531">
        <v>54355.100000000006</v>
      </c>
      <c r="V39" s="532">
        <v>0.4</v>
      </c>
      <c r="W39" s="533">
        <v>1</v>
      </c>
      <c r="X39" s="534">
        <v>1</v>
      </c>
    </row>
    <row r="40" spans="1:24" x14ac:dyDescent="0.25">
      <c r="A40" s="526" t="s">
        <v>1305</v>
      </c>
      <c r="B40" s="527" t="s">
        <v>124</v>
      </c>
      <c r="C40" s="535"/>
      <c r="D40" s="529">
        <v>2.5799076198378932E-2</v>
      </c>
      <c r="E40" s="530">
        <v>98597.540000000008</v>
      </c>
      <c r="F40" s="531">
        <v>0</v>
      </c>
      <c r="G40" s="532"/>
      <c r="H40" s="533">
        <v>0</v>
      </c>
      <c r="I40" s="531">
        <v>0</v>
      </c>
      <c r="J40" s="532"/>
      <c r="K40" s="533">
        <v>0</v>
      </c>
      <c r="L40" s="531">
        <v>0</v>
      </c>
      <c r="M40" s="532"/>
      <c r="N40" s="533">
        <v>0</v>
      </c>
      <c r="O40" s="531">
        <v>0</v>
      </c>
      <c r="P40" s="532"/>
      <c r="Q40" s="533">
        <v>0</v>
      </c>
      <c r="R40" s="531">
        <v>0</v>
      </c>
      <c r="S40" s="532"/>
      <c r="T40" s="533">
        <v>0</v>
      </c>
      <c r="U40" s="531">
        <v>4929.8770000000004</v>
      </c>
      <c r="V40" s="532">
        <v>0.05</v>
      </c>
      <c r="W40" s="533">
        <v>0.05</v>
      </c>
      <c r="X40" s="534">
        <v>1</v>
      </c>
    </row>
    <row r="41" spans="1:24" x14ac:dyDescent="0.25">
      <c r="A41" s="526" t="s">
        <v>1314</v>
      </c>
      <c r="B41" s="527" t="s">
        <v>116</v>
      </c>
      <c r="C41" s="535"/>
      <c r="D41" s="529">
        <v>2.5277479650588686E-2</v>
      </c>
      <c r="E41" s="530">
        <v>96604.12999999999</v>
      </c>
      <c r="F41" s="531">
        <v>0</v>
      </c>
      <c r="G41" s="532"/>
      <c r="H41" s="533">
        <v>0</v>
      </c>
      <c r="I41" s="531">
        <v>0</v>
      </c>
      <c r="J41" s="532"/>
      <c r="K41" s="533">
        <v>0</v>
      </c>
      <c r="L41" s="531">
        <v>0</v>
      </c>
      <c r="M41" s="532"/>
      <c r="N41" s="533">
        <v>0</v>
      </c>
      <c r="O41" s="531">
        <v>0</v>
      </c>
      <c r="P41" s="532"/>
      <c r="Q41" s="533">
        <v>0</v>
      </c>
      <c r="R41" s="531">
        <v>0</v>
      </c>
      <c r="S41" s="532"/>
      <c r="T41" s="533">
        <v>0</v>
      </c>
      <c r="U41" s="531">
        <v>48302.064999999995</v>
      </c>
      <c r="V41" s="532">
        <v>0.5</v>
      </c>
      <c r="W41" s="533">
        <v>0.5</v>
      </c>
      <c r="X41" s="534">
        <v>1</v>
      </c>
    </row>
    <row r="42" spans="1:24" x14ac:dyDescent="0.25">
      <c r="A42" s="526" t="s">
        <v>1323</v>
      </c>
      <c r="B42" s="527" t="s">
        <v>1102</v>
      </c>
      <c r="C42" s="535"/>
      <c r="D42" s="529">
        <v>1.4293314325481293E-2</v>
      </c>
      <c r="E42" s="530">
        <v>54625.430000000015</v>
      </c>
      <c r="F42" s="531">
        <v>0</v>
      </c>
      <c r="G42" s="532"/>
      <c r="H42" s="533">
        <v>0</v>
      </c>
      <c r="I42" s="531">
        <v>2731.2715000000007</v>
      </c>
      <c r="J42" s="532">
        <v>0.05</v>
      </c>
      <c r="K42" s="533">
        <v>0.05</v>
      </c>
      <c r="L42" s="531">
        <v>0</v>
      </c>
      <c r="M42" s="532"/>
      <c r="N42" s="533">
        <v>0.05</v>
      </c>
      <c r="O42" s="531">
        <v>0</v>
      </c>
      <c r="P42" s="532"/>
      <c r="Q42" s="533">
        <v>0.05</v>
      </c>
      <c r="R42" s="531">
        <v>0</v>
      </c>
      <c r="S42" s="532"/>
      <c r="T42" s="533">
        <v>0.05</v>
      </c>
      <c r="U42" s="531">
        <v>0</v>
      </c>
      <c r="V42" s="532"/>
      <c r="W42" s="533">
        <v>0.05</v>
      </c>
      <c r="X42" s="534">
        <v>1</v>
      </c>
    </row>
    <row r="43" spans="1:24" x14ac:dyDescent="0.25">
      <c r="A43" s="526" t="s">
        <v>1404</v>
      </c>
      <c r="B43" s="527" t="s">
        <v>127</v>
      </c>
      <c r="C43" s="535"/>
      <c r="D43" s="529">
        <v>1.3072241842743471E-3</v>
      </c>
      <c r="E43" s="530">
        <v>4995.8799999999992</v>
      </c>
      <c r="F43" s="531">
        <v>0</v>
      </c>
      <c r="G43" s="532"/>
      <c r="H43" s="533">
        <v>0</v>
      </c>
      <c r="I43" s="531">
        <v>0</v>
      </c>
      <c r="J43" s="532"/>
      <c r="K43" s="533">
        <v>0</v>
      </c>
      <c r="L43" s="531">
        <v>0</v>
      </c>
      <c r="M43" s="532"/>
      <c r="N43" s="533">
        <v>0</v>
      </c>
      <c r="O43" s="531">
        <v>0</v>
      </c>
      <c r="P43" s="532"/>
      <c r="Q43" s="533">
        <v>0</v>
      </c>
      <c r="R43" s="531">
        <v>0</v>
      </c>
      <c r="S43" s="532"/>
      <c r="T43" s="533">
        <v>0</v>
      </c>
      <c r="U43" s="531">
        <v>0</v>
      </c>
      <c r="V43" s="532"/>
      <c r="W43" s="533">
        <v>0</v>
      </c>
      <c r="X43" s="534">
        <v>1</v>
      </c>
    </row>
    <row r="44" spans="1:24" x14ac:dyDescent="0.25">
      <c r="A44" s="526" t="s">
        <v>1413</v>
      </c>
      <c r="B44" s="527" t="s">
        <v>128</v>
      </c>
      <c r="C44" s="535"/>
      <c r="D44" s="529">
        <v>3.5160988629775619E-3</v>
      </c>
      <c r="E44" s="530">
        <v>13437.640000000001</v>
      </c>
      <c r="F44" s="531">
        <v>0</v>
      </c>
      <c r="G44" s="532"/>
      <c r="H44" s="533">
        <v>0</v>
      </c>
      <c r="I44" s="531">
        <v>0</v>
      </c>
      <c r="J44" s="532"/>
      <c r="K44" s="533">
        <v>0</v>
      </c>
      <c r="L44" s="531">
        <v>0</v>
      </c>
      <c r="M44" s="532"/>
      <c r="N44" s="533">
        <v>0</v>
      </c>
      <c r="O44" s="531">
        <v>0</v>
      </c>
      <c r="P44" s="532"/>
      <c r="Q44" s="533">
        <v>0</v>
      </c>
      <c r="R44" s="531">
        <v>0</v>
      </c>
      <c r="S44" s="532"/>
      <c r="T44" s="533">
        <v>0</v>
      </c>
      <c r="U44" s="531">
        <v>0</v>
      </c>
      <c r="V44" s="532"/>
      <c r="W44" s="533">
        <v>0</v>
      </c>
      <c r="X44" s="534">
        <v>1</v>
      </c>
    </row>
    <row r="45" spans="1:24" x14ac:dyDescent="0.25">
      <c r="A45" s="526" t="s">
        <v>1431</v>
      </c>
      <c r="B45" s="527" t="s">
        <v>129</v>
      </c>
      <c r="C45" s="535"/>
      <c r="D45" s="529">
        <v>3.079153132410975E-2</v>
      </c>
      <c r="E45" s="530">
        <v>117677.43999999997</v>
      </c>
      <c r="F45" s="531">
        <v>0</v>
      </c>
      <c r="G45" s="532"/>
      <c r="H45" s="533">
        <v>0</v>
      </c>
      <c r="I45" s="531">
        <v>5883.8719999999994</v>
      </c>
      <c r="J45" s="532">
        <v>0.05</v>
      </c>
      <c r="K45" s="533">
        <v>0.05</v>
      </c>
      <c r="L45" s="531">
        <v>0</v>
      </c>
      <c r="M45" s="532"/>
      <c r="N45" s="533">
        <v>0.05</v>
      </c>
      <c r="O45" s="531">
        <v>0</v>
      </c>
      <c r="P45" s="532"/>
      <c r="Q45" s="533">
        <v>0.05</v>
      </c>
      <c r="R45" s="531">
        <v>0</v>
      </c>
      <c r="S45" s="532"/>
      <c r="T45" s="533">
        <v>0.05</v>
      </c>
      <c r="U45" s="531">
        <v>0</v>
      </c>
      <c r="V45" s="532"/>
      <c r="W45" s="533">
        <v>0.05</v>
      </c>
      <c r="X45" s="534">
        <v>1</v>
      </c>
    </row>
    <row r="46" spans="1:24" x14ac:dyDescent="0.25">
      <c r="A46" s="526" t="s">
        <v>1466</v>
      </c>
      <c r="B46" s="527" t="s">
        <v>131</v>
      </c>
      <c r="C46" s="535"/>
      <c r="D46" s="529">
        <v>4.6103052789272601E-3</v>
      </c>
      <c r="E46" s="530">
        <v>17619.419999999998</v>
      </c>
      <c r="F46" s="531">
        <v>0</v>
      </c>
      <c r="G46" s="532"/>
      <c r="H46" s="533">
        <v>0</v>
      </c>
      <c r="I46" s="531">
        <v>880.971</v>
      </c>
      <c r="J46" s="532">
        <v>0.05</v>
      </c>
      <c r="K46" s="533">
        <v>0.05</v>
      </c>
      <c r="L46" s="531">
        <v>0</v>
      </c>
      <c r="M46" s="532"/>
      <c r="N46" s="533">
        <v>0.05</v>
      </c>
      <c r="O46" s="531">
        <v>0</v>
      </c>
      <c r="P46" s="532"/>
      <c r="Q46" s="533">
        <v>0.05</v>
      </c>
      <c r="R46" s="531">
        <v>0</v>
      </c>
      <c r="S46" s="532"/>
      <c r="T46" s="533">
        <v>0.05</v>
      </c>
      <c r="U46" s="531">
        <v>0</v>
      </c>
      <c r="V46" s="532"/>
      <c r="W46" s="533">
        <v>0.05</v>
      </c>
      <c r="X46" s="534">
        <v>1</v>
      </c>
    </row>
    <row r="47" spans="1:24" x14ac:dyDescent="0.25">
      <c r="A47" s="526" t="s">
        <v>1483</v>
      </c>
      <c r="B47" s="527" t="s">
        <v>134</v>
      </c>
      <c r="C47" s="535"/>
      <c r="D47" s="529">
        <v>4.2826043541365627E-3</v>
      </c>
      <c r="E47" s="530">
        <v>16367.03</v>
      </c>
      <c r="F47" s="531">
        <v>0</v>
      </c>
      <c r="G47" s="532"/>
      <c r="H47" s="533">
        <v>0</v>
      </c>
      <c r="I47" s="531">
        <v>0</v>
      </c>
      <c r="J47" s="532"/>
      <c r="K47" s="533">
        <v>0</v>
      </c>
      <c r="L47" s="531">
        <v>0</v>
      </c>
      <c r="M47" s="532"/>
      <c r="N47" s="533">
        <v>0</v>
      </c>
      <c r="O47" s="531">
        <v>0</v>
      </c>
      <c r="P47" s="532"/>
      <c r="Q47" s="533">
        <v>0</v>
      </c>
      <c r="R47" s="531">
        <v>0</v>
      </c>
      <c r="S47" s="532"/>
      <c r="T47" s="533">
        <v>0</v>
      </c>
      <c r="U47" s="531">
        <v>0</v>
      </c>
      <c r="V47" s="532"/>
      <c r="W47" s="533">
        <v>0</v>
      </c>
      <c r="X47" s="534">
        <v>1</v>
      </c>
    </row>
    <row r="48" spans="1:24" x14ac:dyDescent="0.25">
      <c r="A48" s="526" t="s">
        <v>1486</v>
      </c>
      <c r="B48" s="527" t="s">
        <v>136</v>
      </c>
      <c r="C48" s="535"/>
      <c r="D48" s="529">
        <v>3.0640364851788778E-2</v>
      </c>
      <c r="E48" s="530">
        <v>117099.72000000003</v>
      </c>
      <c r="F48" s="531">
        <v>0</v>
      </c>
      <c r="G48" s="532"/>
      <c r="H48" s="533">
        <v>0</v>
      </c>
      <c r="I48" s="531">
        <v>0</v>
      </c>
      <c r="J48" s="532"/>
      <c r="K48" s="533">
        <v>0</v>
      </c>
      <c r="L48" s="531">
        <v>0</v>
      </c>
      <c r="M48" s="532"/>
      <c r="N48" s="533">
        <v>0</v>
      </c>
      <c r="O48" s="531">
        <v>0</v>
      </c>
      <c r="P48" s="532"/>
      <c r="Q48" s="533">
        <v>0</v>
      </c>
      <c r="R48" s="531">
        <v>0</v>
      </c>
      <c r="S48" s="532"/>
      <c r="T48" s="533">
        <v>0</v>
      </c>
      <c r="U48" s="531">
        <v>0</v>
      </c>
      <c r="V48" s="532"/>
      <c r="W48" s="533">
        <v>0</v>
      </c>
      <c r="X48" s="534">
        <v>1</v>
      </c>
    </row>
    <row r="49" spans="1:24" x14ac:dyDescent="0.25">
      <c r="A49" s="526" t="s">
        <v>1490</v>
      </c>
      <c r="B49" s="527" t="s">
        <v>229</v>
      </c>
      <c r="C49" s="535"/>
      <c r="D49" s="529">
        <v>1.5059160432318735E-3</v>
      </c>
      <c r="E49" s="530">
        <v>5755.2300000000005</v>
      </c>
      <c r="F49" s="531">
        <v>0</v>
      </c>
      <c r="G49" s="532"/>
      <c r="H49" s="533">
        <v>0</v>
      </c>
      <c r="I49" s="531">
        <v>0</v>
      </c>
      <c r="J49" s="532"/>
      <c r="K49" s="533">
        <v>0</v>
      </c>
      <c r="L49" s="531">
        <v>0</v>
      </c>
      <c r="M49" s="532"/>
      <c r="N49" s="533">
        <v>0</v>
      </c>
      <c r="O49" s="531">
        <v>0</v>
      </c>
      <c r="P49" s="532"/>
      <c r="Q49" s="533">
        <v>0</v>
      </c>
      <c r="R49" s="531">
        <v>0</v>
      </c>
      <c r="S49" s="532"/>
      <c r="T49" s="533">
        <v>0</v>
      </c>
      <c r="U49" s="531">
        <v>0</v>
      </c>
      <c r="V49" s="532"/>
      <c r="W49" s="533">
        <v>0</v>
      </c>
      <c r="X49" s="534">
        <v>1</v>
      </c>
    </row>
    <row r="50" spans="1:24" x14ac:dyDescent="0.25">
      <c r="A50" s="526" t="s">
        <v>1494</v>
      </c>
      <c r="B50" s="527" t="s">
        <v>469</v>
      </c>
      <c r="C50" s="535"/>
      <c r="D50" s="529">
        <v>9.2079278760823849E-3</v>
      </c>
      <c r="E50" s="530">
        <v>35190.370000000003</v>
      </c>
      <c r="F50" s="531">
        <v>0</v>
      </c>
      <c r="G50" s="532"/>
      <c r="H50" s="533">
        <v>0</v>
      </c>
      <c r="I50" s="531">
        <v>0</v>
      </c>
      <c r="J50" s="532"/>
      <c r="K50" s="533">
        <v>0</v>
      </c>
      <c r="L50" s="531">
        <v>0</v>
      </c>
      <c r="M50" s="532"/>
      <c r="N50" s="533">
        <v>0</v>
      </c>
      <c r="O50" s="531">
        <v>0</v>
      </c>
      <c r="P50" s="532"/>
      <c r="Q50" s="533">
        <v>0</v>
      </c>
      <c r="R50" s="531">
        <v>0</v>
      </c>
      <c r="S50" s="532"/>
      <c r="T50" s="533">
        <v>0</v>
      </c>
      <c r="U50" s="531">
        <v>0</v>
      </c>
      <c r="V50" s="532"/>
      <c r="W50" s="533">
        <v>0</v>
      </c>
      <c r="X50" s="534">
        <v>1</v>
      </c>
    </row>
    <row r="51" spans="1:24" x14ac:dyDescent="0.25">
      <c r="A51" s="526" t="s">
        <v>1531</v>
      </c>
      <c r="B51" s="527" t="s">
        <v>470</v>
      </c>
      <c r="C51" s="535"/>
      <c r="D51" s="529">
        <v>6.1806395071288493E-3</v>
      </c>
      <c r="E51" s="530">
        <v>23620.84</v>
      </c>
      <c r="F51" s="531">
        <v>0</v>
      </c>
      <c r="G51" s="532"/>
      <c r="H51" s="533">
        <v>0</v>
      </c>
      <c r="I51" s="531">
        <v>0</v>
      </c>
      <c r="J51" s="532"/>
      <c r="K51" s="533">
        <v>0</v>
      </c>
      <c r="L51" s="531">
        <v>0</v>
      </c>
      <c r="M51" s="532"/>
      <c r="N51" s="533">
        <v>0</v>
      </c>
      <c r="O51" s="531">
        <v>0</v>
      </c>
      <c r="P51" s="532"/>
      <c r="Q51" s="533">
        <v>0</v>
      </c>
      <c r="R51" s="531">
        <v>0</v>
      </c>
      <c r="S51" s="532"/>
      <c r="T51" s="533">
        <v>0</v>
      </c>
      <c r="U51" s="531">
        <v>0</v>
      </c>
      <c r="V51" s="532"/>
      <c r="W51" s="533">
        <v>0</v>
      </c>
      <c r="X51" s="534">
        <v>1</v>
      </c>
    </row>
    <row r="52" spans="1:24" x14ac:dyDescent="0.25">
      <c r="A52" s="526" t="s">
        <v>1500</v>
      </c>
      <c r="B52" s="527" t="s">
        <v>135</v>
      </c>
      <c r="C52" s="535"/>
      <c r="D52" s="529">
        <v>4.368750822464193E-2</v>
      </c>
      <c r="E52" s="530">
        <v>166962.59999999998</v>
      </c>
      <c r="F52" s="531">
        <v>0</v>
      </c>
      <c r="G52" s="532"/>
      <c r="H52" s="533">
        <v>0</v>
      </c>
      <c r="I52" s="531">
        <v>0</v>
      </c>
      <c r="J52" s="532"/>
      <c r="K52" s="533">
        <v>0</v>
      </c>
      <c r="L52" s="531">
        <v>0</v>
      </c>
      <c r="M52" s="532"/>
      <c r="N52" s="533">
        <v>0</v>
      </c>
      <c r="O52" s="531">
        <v>0</v>
      </c>
      <c r="P52" s="532"/>
      <c r="Q52" s="533">
        <v>0</v>
      </c>
      <c r="R52" s="531">
        <v>0</v>
      </c>
      <c r="S52" s="532"/>
      <c r="T52" s="533">
        <v>0</v>
      </c>
      <c r="U52" s="531">
        <v>0</v>
      </c>
      <c r="V52" s="532"/>
      <c r="W52" s="533">
        <v>0</v>
      </c>
      <c r="X52" s="534">
        <v>1</v>
      </c>
    </row>
    <row r="53" spans="1:24" x14ac:dyDescent="0.25">
      <c r="A53" s="526" t="s">
        <v>1503</v>
      </c>
      <c r="B53" s="527" t="s">
        <v>144</v>
      </c>
      <c r="C53" s="535"/>
      <c r="D53" s="529">
        <v>8.6942962722398164E-4</v>
      </c>
      <c r="E53" s="530">
        <v>3322.7400000000002</v>
      </c>
      <c r="F53" s="531">
        <v>0</v>
      </c>
      <c r="G53" s="532"/>
      <c r="H53" s="533">
        <v>0</v>
      </c>
      <c r="I53" s="531">
        <v>0</v>
      </c>
      <c r="J53" s="532"/>
      <c r="K53" s="533">
        <v>0</v>
      </c>
      <c r="L53" s="531">
        <v>0</v>
      </c>
      <c r="M53" s="532"/>
      <c r="N53" s="533">
        <v>0</v>
      </c>
      <c r="O53" s="531">
        <v>0</v>
      </c>
      <c r="P53" s="532"/>
      <c r="Q53" s="533">
        <v>0</v>
      </c>
      <c r="R53" s="531">
        <v>0</v>
      </c>
      <c r="S53" s="532"/>
      <c r="T53" s="533">
        <v>0</v>
      </c>
      <c r="U53" s="531">
        <v>0</v>
      </c>
      <c r="V53" s="532"/>
      <c r="W53" s="533">
        <v>0</v>
      </c>
      <c r="X53" s="534">
        <v>1</v>
      </c>
    </row>
    <row r="54" spans="1:24" x14ac:dyDescent="0.25">
      <c r="A54" s="526" t="s">
        <v>57</v>
      </c>
      <c r="B54" s="527" t="s">
        <v>1566</v>
      </c>
      <c r="C54" s="535"/>
      <c r="D54" s="529">
        <v>6.2259758424820025E-2</v>
      </c>
      <c r="E54" s="530">
        <v>237941.04</v>
      </c>
      <c r="F54" s="531">
        <v>20415.341232000002</v>
      </c>
      <c r="G54" s="532">
        <v>8.5800000000000001E-2</v>
      </c>
      <c r="H54" s="533">
        <v>8.5800000000000001E-2</v>
      </c>
      <c r="I54" s="531">
        <v>24507.92712</v>
      </c>
      <c r="J54" s="532">
        <v>0.10299999999999999</v>
      </c>
      <c r="K54" s="533">
        <v>0.1888</v>
      </c>
      <c r="L54" s="531">
        <v>19344.606552000001</v>
      </c>
      <c r="M54" s="532">
        <v>8.1299999999999997E-2</v>
      </c>
      <c r="N54" s="533">
        <v>0.27010000000000001</v>
      </c>
      <c r="O54" s="531">
        <v>17464.872336000004</v>
      </c>
      <c r="P54" s="532">
        <v>7.3400000000000007E-2</v>
      </c>
      <c r="Q54" s="533">
        <v>0.34350000000000003</v>
      </c>
      <c r="R54" s="531">
        <v>20058.429672000002</v>
      </c>
      <c r="S54" s="532">
        <v>8.43E-2</v>
      </c>
      <c r="T54" s="533">
        <v>0.42780000000000001</v>
      </c>
      <c r="U54" s="531">
        <v>17845.578000000001</v>
      </c>
      <c r="V54" s="532">
        <v>7.4999999999999997E-2</v>
      </c>
      <c r="W54" s="533">
        <v>0.50280000000000002</v>
      </c>
      <c r="X54" s="534">
        <v>1</v>
      </c>
    </row>
    <row r="55" spans="1:24" x14ac:dyDescent="0.25">
      <c r="A55" s="536"/>
      <c r="B55" s="537"/>
      <c r="C55" s="537"/>
      <c r="D55" s="538">
        <v>1</v>
      </c>
      <c r="E55" s="539">
        <v>3821746.9200000004</v>
      </c>
      <c r="F55" s="540"/>
      <c r="G55" s="541"/>
      <c r="H55" s="542"/>
      <c r="I55" s="540"/>
      <c r="J55" s="541"/>
      <c r="K55" s="543"/>
      <c r="L55" s="544"/>
      <c r="M55" s="545"/>
      <c r="N55" s="546"/>
      <c r="O55" s="544"/>
      <c r="P55" s="545"/>
      <c r="Q55" s="546"/>
      <c r="R55" s="547"/>
      <c r="S55" s="548"/>
      <c r="T55" s="549"/>
      <c r="U55" s="547"/>
      <c r="V55" s="532"/>
      <c r="W55" s="548"/>
      <c r="X55" s="534"/>
    </row>
    <row r="56" spans="1:24" x14ac:dyDescent="0.25">
      <c r="A56" s="550"/>
      <c r="B56" s="930" t="s">
        <v>8</v>
      </c>
      <c r="C56" s="930"/>
      <c r="D56" s="930"/>
      <c r="E56" s="931"/>
      <c r="F56" s="551">
        <v>293120.323232</v>
      </c>
      <c r="G56" s="552"/>
      <c r="H56" s="553"/>
      <c r="I56" s="551">
        <v>367774.71161999996</v>
      </c>
      <c r="J56" s="552"/>
      <c r="K56" s="553"/>
      <c r="L56" s="551">
        <v>291906.56905199995</v>
      </c>
      <c r="M56" s="552"/>
      <c r="N56" s="553"/>
      <c r="O56" s="551">
        <v>278419.27533600002</v>
      </c>
      <c r="P56" s="552"/>
      <c r="Q56" s="553"/>
      <c r="R56" s="551">
        <v>329439.32517199998</v>
      </c>
      <c r="S56" s="552"/>
      <c r="T56" s="553"/>
      <c r="U56" s="551">
        <v>290632.29199999996</v>
      </c>
      <c r="V56" s="552"/>
      <c r="W56" s="553"/>
      <c r="X56" s="554"/>
    </row>
    <row r="57" spans="1:24" x14ac:dyDescent="0.25">
      <c r="A57" s="555"/>
      <c r="B57" s="932" t="s">
        <v>9</v>
      </c>
      <c r="C57" s="932"/>
      <c r="D57" s="932"/>
      <c r="E57" s="933"/>
      <c r="F57" s="556">
        <v>293120.323232</v>
      </c>
      <c r="G57" s="557">
        <v>7.6697994233485237E-2</v>
      </c>
      <c r="H57" s="558">
        <v>7.6697994233485237E-2</v>
      </c>
      <c r="I57" s="556">
        <v>660895.03485199995</v>
      </c>
      <c r="J57" s="557">
        <v>9.6232094724890874E-2</v>
      </c>
      <c r="K57" s="558">
        <v>0.17293008895837611</v>
      </c>
      <c r="L57" s="556">
        <v>952801.6039039999</v>
      </c>
      <c r="M57" s="557">
        <v>7.6380402774551048E-2</v>
      </c>
      <c r="N57" s="558">
        <v>0.24931049173292716</v>
      </c>
      <c r="O57" s="556">
        <v>1231220.8792399999</v>
      </c>
      <c r="P57" s="557">
        <v>7.2851311498145985E-2</v>
      </c>
      <c r="Q57" s="558">
        <v>0.32216180323107313</v>
      </c>
      <c r="R57" s="556">
        <v>1560660.2044119998</v>
      </c>
      <c r="S57" s="557">
        <v>8.6201240445298755E-2</v>
      </c>
      <c r="T57" s="558">
        <v>0.40836304367637188</v>
      </c>
      <c r="U57" s="556">
        <v>1851292.4964119997</v>
      </c>
      <c r="V57" s="557">
        <v>7.6046974873992951E-2</v>
      </c>
      <c r="W57" s="558">
        <v>0.48441001855036481</v>
      </c>
      <c r="X57" s="554"/>
    </row>
    <row r="58" spans="1:24" ht="4.1500000000000004" customHeight="1" x14ac:dyDescent="0.25">
      <c r="A58" s="559"/>
      <c r="B58" s="560"/>
      <c r="C58" s="560"/>
      <c r="D58" s="561"/>
      <c r="E58" s="562"/>
      <c r="F58" s="563"/>
      <c r="G58" s="563"/>
      <c r="H58" s="564"/>
      <c r="I58" s="565"/>
      <c r="J58" s="565"/>
      <c r="K58" s="565"/>
      <c r="L58" s="565"/>
      <c r="M58" s="565"/>
      <c r="N58" s="565"/>
      <c r="O58" s="565"/>
      <c r="P58" s="565"/>
      <c r="Q58" s="565"/>
      <c r="R58" s="565"/>
      <c r="S58" s="565"/>
      <c r="T58" s="565"/>
      <c r="U58" s="565"/>
      <c r="V58" s="565"/>
      <c r="W58" s="565"/>
      <c r="X58" s="566"/>
    </row>
    <row r="59" spans="1:24" x14ac:dyDescent="0.25">
      <c r="A59" s="934" t="s">
        <v>5</v>
      </c>
      <c r="B59" s="634" t="s">
        <v>6</v>
      </c>
      <c r="C59" s="935"/>
      <c r="D59" s="938" t="s">
        <v>0</v>
      </c>
      <c r="E59" s="940" t="s">
        <v>20</v>
      </c>
      <c r="F59" s="927" t="s">
        <v>236</v>
      </c>
      <c r="G59" s="928"/>
      <c r="H59" s="929"/>
      <c r="I59" s="927" t="s">
        <v>237</v>
      </c>
      <c r="J59" s="928"/>
      <c r="K59" s="929"/>
      <c r="L59" s="927" t="s">
        <v>238</v>
      </c>
      <c r="M59" s="928"/>
      <c r="N59" s="929"/>
      <c r="O59" s="927" t="s">
        <v>239</v>
      </c>
      <c r="P59" s="928"/>
      <c r="Q59" s="929"/>
      <c r="R59" s="927" t="s">
        <v>240</v>
      </c>
      <c r="S59" s="928"/>
      <c r="T59" s="929"/>
      <c r="U59" s="927" t="s">
        <v>241</v>
      </c>
      <c r="V59" s="928"/>
      <c r="W59" s="929"/>
      <c r="X59" s="567" t="s">
        <v>180</v>
      </c>
    </row>
    <row r="60" spans="1:24" x14ac:dyDescent="0.25">
      <c r="A60" s="934" t="s">
        <v>5</v>
      </c>
      <c r="B60" s="936"/>
      <c r="C60" s="937"/>
      <c r="D60" s="939"/>
      <c r="E60" s="941"/>
      <c r="F60" s="523" t="s">
        <v>21</v>
      </c>
      <c r="G60" s="523" t="s">
        <v>0</v>
      </c>
      <c r="H60" s="524" t="s">
        <v>30</v>
      </c>
      <c r="I60" s="523" t="s">
        <v>21</v>
      </c>
      <c r="J60" s="523" t="s">
        <v>0</v>
      </c>
      <c r="K60" s="524" t="s">
        <v>30</v>
      </c>
      <c r="L60" s="523" t="s">
        <v>21</v>
      </c>
      <c r="M60" s="523" t="s">
        <v>0</v>
      </c>
      <c r="N60" s="524" t="s">
        <v>30</v>
      </c>
      <c r="O60" s="523" t="s">
        <v>21</v>
      </c>
      <c r="P60" s="523" t="s">
        <v>0</v>
      </c>
      <c r="Q60" s="524" t="s">
        <v>30</v>
      </c>
      <c r="R60" s="523" t="s">
        <v>21</v>
      </c>
      <c r="S60" s="523" t="s">
        <v>0</v>
      </c>
      <c r="T60" s="524" t="s">
        <v>30</v>
      </c>
      <c r="U60" s="523" t="s">
        <v>21</v>
      </c>
      <c r="V60" s="523" t="s">
        <v>0</v>
      </c>
      <c r="W60" s="524" t="s">
        <v>30</v>
      </c>
      <c r="X60" s="525"/>
    </row>
    <row r="61" spans="1:24" x14ac:dyDescent="0.25">
      <c r="A61" s="568" t="s">
        <v>11</v>
      </c>
      <c r="B61" s="527" t="s">
        <v>4</v>
      </c>
      <c r="C61" s="528"/>
      <c r="D61" s="529">
        <v>1.2069231941711096E-2</v>
      </c>
      <c r="E61" s="530">
        <v>46125.55</v>
      </c>
      <c r="F61" s="531">
        <v>0</v>
      </c>
      <c r="G61" s="532"/>
      <c r="H61" s="533">
        <v>1</v>
      </c>
      <c r="I61" s="531">
        <v>0</v>
      </c>
      <c r="J61" s="532"/>
      <c r="K61" s="533">
        <v>1</v>
      </c>
      <c r="L61" s="531">
        <v>0</v>
      </c>
      <c r="M61" s="532"/>
      <c r="N61" s="533">
        <v>1</v>
      </c>
      <c r="O61" s="531">
        <v>0</v>
      </c>
      <c r="P61" s="532"/>
      <c r="Q61" s="533">
        <v>1</v>
      </c>
      <c r="R61" s="531">
        <v>0</v>
      </c>
      <c r="S61" s="532"/>
      <c r="T61" s="533">
        <v>1</v>
      </c>
      <c r="U61" s="531">
        <v>0</v>
      </c>
      <c r="V61" s="532"/>
      <c r="W61" s="533">
        <v>1</v>
      </c>
      <c r="X61" s="534">
        <v>1</v>
      </c>
    </row>
    <row r="62" spans="1:24" x14ac:dyDescent="0.25">
      <c r="A62" s="568" t="s">
        <v>10</v>
      </c>
      <c r="B62" s="527" t="s">
        <v>643</v>
      </c>
      <c r="C62" s="528"/>
      <c r="D62" s="529">
        <v>1.24666182762306E-2</v>
      </c>
      <c r="E62" s="530">
        <v>47644.260000000009</v>
      </c>
      <c r="F62" s="531">
        <v>0</v>
      </c>
      <c r="G62" s="532"/>
      <c r="H62" s="533">
        <v>1</v>
      </c>
      <c r="I62" s="531">
        <v>0</v>
      </c>
      <c r="J62" s="532"/>
      <c r="K62" s="533">
        <v>1</v>
      </c>
      <c r="L62" s="531">
        <v>0</v>
      </c>
      <c r="M62" s="532"/>
      <c r="N62" s="533">
        <v>1</v>
      </c>
      <c r="O62" s="531">
        <v>0</v>
      </c>
      <c r="P62" s="532"/>
      <c r="Q62" s="533">
        <v>1</v>
      </c>
      <c r="R62" s="531">
        <v>0</v>
      </c>
      <c r="S62" s="532"/>
      <c r="T62" s="533">
        <v>1</v>
      </c>
      <c r="U62" s="531">
        <v>0</v>
      </c>
      <c r="V62" s="532"/>
      <c r="W62" s="533">
        <v>1</v>
      </c>
      <c r="X62" s="534">
        <v>1</v>
      </c>
    </row>
    <row r="63" spans="1:24" x14ac:dyDescent="0.25">
      <c r="A63" s="568" t="s">
        <v>17</v>
      </c>
      <c r="B63" s="527" t="s">
        <v>336</v>
      </c>
      <c r="C63" s="528"/>
      <c r="D63" s="529">
        <v>1.8095756063303112E-3</v>
      </c>
      <c r="E63" s="530">
        <v>6915.74</v>
      </c>
      <c r="F63" s="531">
        <v>0</v>
      </c>
      <c r="G63" s="532"/>
      <c r="H63" s="533">
        <v>1</v>
      </c>
      <c r="I63" s="531">
        <v>0</v>
      </c>
      <c r="J63" s="532"/>
      <c r="K63" s="533">
        <v>1</v>
      </c>
      <c r="L63" s="531">
        <v>0</v>
      </c>
      <c r="M63" s="532"/>
      <c r="N63" s="533">
        <v>1</v>
      </c>
      <c r="O63" s="531">
        <v>0</v>
      </c>
      <c r="P63" s="532"/>
      <c r="Q63" s="533">
        <v>1</v>
      </c>
      <c r="R63" s="531">
        <v>0</v>
      </c>
      <c r="S63" s="532"/>
      <c r="T63" s="533">
        <v>1</v>
      </c>
      <c r="U63" s="531">
        <v>0</v>
      </c>
      <c r="V63" s="532"/>
      <c r="W63" s="533">
        <v>1</v>
      </c>
      <c r="X63" s="534">
        <v>1</v>
      </c>
    </row>
    <row r="64" spans="1:24" x14ac:dyDescent="0.25">
      <c r="A64" s="568" t="s">
        <v>31</v>
      </c>
      <c r="B64" s="527" t="s">
        <v>111</v>
      </c>
      <c r="C64" s="528"/>
      <c r="D64" s="529">
        <v>2.9253663923931418E-3</v>
      </c>
      <c r="E64" s="530">
        <v>11180.010000000002</v>
      </c>
      <c r="F64" s="531">
        <v>0</v>
      </c>
      <c r="G64" s="532"/>
      <c r="H64" s="533">
        <v>1</v>
      </c>
      <c r="I64" s="531">
        <v>0</v>
      </c>
      <c r="J64" s="532"/>
      <c r="K64" s="533">
        <v>1</v>
      </c>
      <c r="L64" s="531">
        <v>0</v>
      </c>
      <c r="M64" s="532"/>
      <c r="N64" s="533">
        <v>1</v>
      </c>
      <c r="O64" s="531">
        <v>0</v>
      </c>
      <c r="P64" s="532"/>
      <c r="Q64" s="533">
        <v>1</v>
      </c>
      <c r="R64" s="531">
        <v>0</v>
      </c>
      <c r="S64" s="532"/>
      <c r="T64" s="533">
        <v>1</v>
      </c>
      <c r="U64" s="531">
        <v>0</v>
      </c>
      <c r="V64" s="532"/>
      <c r="W64" s="533">
        <v>1</v>
      </c>
      <c r="X64" s="534">
        <v>1</v>
      </c>
    </row>
    <row r="65" spans="1:24" x14ac:dyDescent="0.25">
      <c r="A65" s="568" t="s">
        <v>54</v>
      </c>
      <c r="B65" s="527" t="s">
        <v>1175</v>
      </c>
      <c r="C65" s="528"/>
      <c r="D65" s="574"/>
      <c r="E65" s="575"/>
      <c r="F65" s="575"/>
      <c r="G65" s="575"/>
      <c r="H65" s="575"/>
      <c r="I65" s="575"/>
      <c r="J65" s="575"/>
      <c r="K65" s="575"/>
      <c r="L65" s="575"/>
      <c r="M65" s="575"/>
      <c r="N65" s="575"/>
      <c r="O65" s="575"/>
      <c r="P65" s="575"/>
      <c r="Q65" s="575"/>
      <c r="R65" s="575"/>
      <c r="S65" s="575"/>
      <c r="T65" s="575"/>
      <c r="U65" s="575"/>
      <c r="V65" s="575"/>
      <c r="W65" s="575"/>
      <c r="X65" s="576"/>
    </row>
    <row r="66" spans="1:24" x14ac:dyDescent="0.25">
      <c r="A66" s="568" t="s">
        <v>55</v>
      </c>
      <c r="B66" s="527" t="s">
        <v>219</v>
      </c>
      <c r="C66" s="528"/>
      <c r="D66" s="529">
        <v>0.10994092722393037</v>
      </c>
      <c r="E66" s="530">
        <v>420166.40000000008</v>
      </c>
      <c r="F66" s="531">
        <v>0</v>
      </c>
      <c r="G66" s="532"/>
      <c r="H66" s="533">
        <v>1.0000000000000002</v>
      </c>
      <c r="I66" s="531">
        <v>0</v>
      </c>
      <c r="J66" s="532"/>
      <c r="K66" s="533">
        <v>1.0000000000000002</v>
      </c>
      <c r="L66" s="531">
        <v>0</v>
      </c>
      <c r="M66" s="532"/>
      <c r="N66" s="533">
        <v>1.0000000000000002</v>
      </c>
      <c r="O66" s="531">
        <v>0</v>
      </c>
      <c r="P66" s="532"/>
      <c r="Q66" s="533">
        <v>1.0000000000000002</v>
      </c>
      <c r="R66" s="531">
        <v>0</v>
      </c>
      <c r="S66" s="532"/>
      <c r="T66" s="533">
        <v>1.0000000000000002</v>
      </c>
      <c r="U66" s="531">
        <v>0</v>
      </c>
      <c r="V66" s="532"/>
      <c r="W66" s="533">
        <v>1.0000000000000002</v>
      </c>
      <c r="X66" s="534">
        <v>1</v>
      </c>
    </row>
    <row r="67" spans="1:24" x14ac:dyDescent="0.25">
      <c r="A67" s="568" t="s">
        <v>56</v>
      </c>
      <c r="B67" s="527" t="s">
        <v>110</v>
      </c>
      <c r="C67" s="528"/>
      <c r="D67" s="529">
        <v>3.9400735619615539E-2</v>
      </c>
      <c r="E67" s="530">
        <v>150579.63999999998</v>
      </c>
      <c r="F67" s="531">
        <v>0</v>
      </c>
      <c r="G67" s="532"/>
      <c r="H67" s="533">
        <v>1</v>
      </c>
      <c r="I67" s="531">
        <v>0</v>
      </c>
      <c r="J67" s="532"/>
      <c r="K67" s="533">
        <v>1</v>
      </c>
      <c r="L67" s="531">
        <v>0</v>
      </c>
      <c r="M67" s="532"/>
      <c r="N67" s="533">
        <v>1</v>
      </c>
      <c r="O67" s="531">
        <v>0</v>
      </c>
      <c r="P67" s="532"/>
      <c r="Q67" s="533">
        <v>1</v>
      </c>
      <c r="R67" s="531">
        <v>0</v>
      </c>
      <c r="S67" s="532"/>
      <c r="T67" s="533">
        <v>1</v>
      </c>
      <c r="U67" s="531">
        <v>0</v>
      </c>
      <c r="V67" s="532"/>
      <c r="W67" s="533">
        <v>1</v>
      </c>
      <c r="X67" s="534">
        <v>1</v>
      </c>
    </row>
    <row r="68" spans="1:24" x14ac:dyDescent="0.25">
      <c r="A68" s="568" t="s">
        <v>690</v>
      </c>
      <c r="B68" s="527" t="s">
        <v>115</v>
      </c>
      <c r="C68" s="528"/>
      <c r="D68" s="529">
        <v>1.6892460791202782E-2</v>
      </c>
      <c r="E68" s="530">
        <v>64558.710000000006</v>
      </c>
      <c r="F68" s="531">
        <v>0</v>
      </c>
      <c r="G68" s="532"/>
      <c r="H68" s="533">
        <v>1</v>
      </c>
      <c r="I68" s="531">
        <v>0</v>
      </c>
      <c r="J68" s="532"/>
      <c r="K68" s="533">
        <v>1</v>
      </c>
      <c r="L68" s="531">
        <v>0</v>
      </c>
      <c r="M68" s="532"/>
      <c r="N68" s="533">
        <v>1</v>
      </c>
      <c r="O68" s="531">
        <v>0</v>
      </c>
      <c r="P68" s="532"/>
      <c r="Q68" s="533">
        <v>1</v>
      </c>
      <c r="R68" s="531">
        <v>0</v>
      </c>
      <c r="S68" s="532"/>
      <c r="T68" s="533">
        <v>1</v>
      </c>
      <c r="U68" s="531">
        <v>0</v>
      </c>
      <c r="V68" s="532"/>
      <c r="W68" s="533">
        <v>1</v>
      </c>
      <c r="X68" s="534">
        <v>1</v>
      </c>
    </row>
    <row r="69" spans="1:24" x14ac:dyDescent="0.25">
      <c r="A69" s="568" t="s">
        <v>694</v>
      </c>
      <c r="B69" s="527" t="s">
        <v>118</v>
      </c>
      <c r="C69" s="528"/>
      <c r="D69" s="529">
        <v>4.4059576294497277E-2</v>
      </c>
      <c r="E69" s="530">
        <v>168384.55</v>
      </c>
      <c r="F69" s="531">
        <v>0</v>
      </c>
      <c r="G69" s="532"/>
      <c r="H69" s="533">
        <v>1</v>
      </c>
      <c r="I69" s="531">
        <v>0</v>
      </c>
      <c r="J69" s="532"/>
      <c r="K69" s="533">
        <v>1</v>
      </c>
      <c r="L69" s="531">
        <v>0</v>
      </c>
      <c r="M69" s="532"/>
      <c r="N69" s="533">
        <v>1</v>
      </c>
      <c r="O69" s="531">
        <v>0</v>
      </c>
      <c r="P69" s="532"/>
      <c r="Q69" s="533">
        <v>1</v>
      </c>
      <c r="R69" s="531">
        <v>0</v>
      </c>
      <c r="S69" s="532"/>
      <c r="T69" s="533">
        <v>1</v>
      </c>
      <c r="U69" s="531">
        <v>0</v>
      </c>
      <c r="V69" s="532"/>
      <c r="W69" s="533">
        <v>1</v>
      </c>
      <c r="X69" s="534">
        <v>1</v>
      </c>
    </row>
    <row r="70" spans="1:24" x14ac:dyDescent="0.25">
      <c r="A70" s="568" t="s">
        <v>697</v>
      </c>
      <c r="B70" s="527" t="s">
        <v>124</v>
      </c>
      <c r="C70" s="528"/>
      <c r="D70" s="529">
        <v>5.8107845613178388E-2</v>
      </c>
      <c r="E70" s="530">
        <v>222073.48000000004</v>
      </c>
      <c r="F70" s="531">
        <v>111036.74000000002</v>
      </c>
      <c r="G70" s="532">
        <v>0.5</v>
      </c>
      <c r="H70" s="533">
        <v>0.55000000000000004</v>
      </c>
      <c r="I70" s="531">
        <v>99933.066000000021</v>
      </c>
      <c r="J70" s="532">
        <v>0.45</v>
      </c>
      <c r="K70" s="533">
        <v>1</v>
      </c>
      <c r="L70" s="531">
        <v>0</v>
      </c>
      <c r="M70" s="532"/>
      <c r="N70" s="533">
        <v>1</v>
      </c>
      <c r="O70" s="531">
        <v>0</v>
      </c>
      <c r="P70" s="532"/>
      <c r="Q70" s="533">
        <v>1</v>
      </c>
      <c r="R70" s="531">
        <v>0</v>
      </c>
      <c r="S70" s="532"/>
      <c r="T70" s="533">
        <v>1</v>
      </c>
      <c r="U70" s="531">
        <v>0</v>
      </c>
      <c r="V70" s="532"/>
      <c r="W70" s="533">
        <v>1</v>
      </c>
      <c r="X70" s="534">
        <v>1</v>
      </c>
    </row>
    <row r="71" spans="1:24" x14ac:dyDescent="0.25">
      <c r="A71" s="568" t="s">
        <v>700</v>
      </c>
      <c r="B71" s="527" t="s">
        <v>116</v>
      </c>
      <c r="C71" s="528"/>
      <c r="D71" s="529">
        <v>2.5277479650588686E-2</v>
      </c>
      <c r="E71" s="530">
        <v>96604.12999999999</v>
      </c>
      <c r="F71" s="531">
        <v>48302.064999999995</v>
      </c>
      <c r="G71" s="532">
        <v>0.5</v>
      </c>
      <c r="H71" s="533">
        <v>1</v>
      </c>
      <c r="I71" s="531">
        <v>0</v>
      </c>
      <c r="J71" s="532"/>
      <c r="K71" s="533">
        <v>1</v>
      </c>
      <c r="L71" s="531">
        <v>0</v>
      </c>
      <c r="M71" s="532"/>
      <c r="N71" s="533">
        <v>1</v>
      </c>
      <c r="O71" s="531">
        <v>0</v>
      </c>
      <c r="P71" s="532"/>
      <c r="Q71" s="533">
        <v>1</v>
      </c>
      <c r="R71" s="531">
        <v>0</v>
      </c>
      <c r="S71" s="532"/>
      <c r="T71" s="533">
        <v>1</v>
      </c>
      <c r="U71" s="531">
        <v>0</v>
      </c>
      <c r="V71" s="532"/>
      <c r="W71" s="533">
        <v>1</v>
      </c>
      <c r="X71" s="534">
        <v>1</v>
      </c>
    </row>
    <row r="72" spans="1:24" x14ac:dyDescent="0.25">
      <c r="A72" s="568" t="s">
        <v>703</v>
      </c>
      <c r="B72" s="527" t="s">
        <v>1102</v>
      </c>
      <c r="C72" s="528"/>
      <c r="D72" s="529">
        <v>1.5102603916012309E-2</v>
      </c>
      <c r="E72" s="530">
        <v>57718.329999999987</v>
      </c>
      <c r="F72" s="531">
        <v>23087.331999999995</v>
      </c>
      <c r="G72" s="532">
        <v>0.4</v>
      </c>
      <c r="H72" s="533">
        <v>0.45</v>
      </c>
      <c r="I72" s="531">
        <v>31745.081499999997</v>
      </c>
      <c r="J72" s="532">
        <v>0.55000000000000004</v>
      </c>
      <c r="K72" s="533">
        <v>1</v>
      </c>
      <c r="L72" s="531">
        <v>0</v>
      </c>
      <c r="M72" s="532"/>
      <c r="N72" s="533">
        <v>1</v>
      </c>
      <c r="O72" s="531">
        <v>0</v>
      </c>
      <c r="P72" s="532"/>
      <c r="Q72" s="533">
        <v>1</v>
      </c>
      <c r="R72" s="531">
        <v>0</v>
      </c>
      <c r="S72" s="532"/>
      <c r="T72" s="533">
        <v>1</v>
      </c>
      <c r="U72" s="531">
        <v>0</v>
      </c>
      <c r="V72" s="532"/>
      <c r="W72" s="533">
        <v>1</v>
      </c>
      <c r="X72" s="534">
        <v>1</v>
      </c>
    </row>
    <row r="73" spans="1:24" x14ac:dyDescent="0.25">
      <c r="A73" s="568" t="s">
        <v>707</v>
      </c>
      <c r="B73" s="527" t="s">
        <v>127</v>
      </c>
      <c r="C73" s="528"/>
      <c r="D73" s="529">
        <v>2.7818011560011928E-3</v>
      </c>
      <c r="E73" s="530">
        <v>10631.34</v>
      </c>
      <c r="F73" s="531">
        <v>0</v>
      </c>
      <c r="G73" s="532"/>
      <c r="H73" s="533">
        <v>0</v>
      </c>
      <c r="I73" s="531">
        <v>10631.34</v>
      </c>
      <c r="J73" s="532">
        <v>1</v>
      </c>
      <c r="K73" s="533">
        <v>1</v>
      </c>
      <c r="L73" s="531">
        <v>0</v>
      </c>
      <c r="M73" s="532"/>
      <c r="N73" s="533">
        <v>1</v>
      </c>
      <c r="O73" s="531">
        <v>0</v>
      </c>
      <c r="P73" s="532"/>
      <c r="Q73" s="533">
        <v>1</v>
      </c>
      <c r="R73" s="531">
        <v>0</v>
      </c>
      <c r="S73" s="532"/>
      <c r="T73" s="533">
        <v>1</v>
      </c>
      <c r="U73" s="531">
        <v>0</v>
      </c>
      <c r="V73" s="532"/>
      <c r="W73" s="533">
        <v>1</v>
      </c>
      <c r="X73" s="534">
        <v>1</v>
      </c>
    </row>
    <row r="74" spans="1:24" x14ac:dyDescent="0.25">
      <c r="A74" s="568" t="s">
        <v>711</v>
      </c>
      <c r="B74" s="527" t="s">
        <v>128</v>
      </c>
      <c r="C74" s="528"/>
      <c r="D74" s="529">
        <v>7.0321977259551237E-3</v>
      </c>
      <c r="E74" s="530">
        <v>26875.280000000002</v>
      </c>
      <c r="F74" s="531">
        <v>0</v>
      </c>
      <c r="G74" s="532"/>
      <c r="H74" s="533">
        <v>0</v>
      </c>
      <c r="I74" s="531">
        <v>26875.280000000002</v>
      </c>
      <c r="J74" s="532">
        <v>1</v>
      </c>
      <c r="K74" s="533">
        <v>1</v>
      </c>
      <c r="L74" s="531">
        <v>0</v>
      </c>
      <c r="M74" s="532"/>
      <c r="N74" s="533">
        <v>1</v>
      </c>
      <c r="O74" s="531">
        <v>0</v>
      </c>
      <c r="P74" s="532"/>
      <c r="Q74" s="533">
        <v>1</v>
      </c>
      <c r="R74" s="531">
        <v>0</v>
      </c>
      <c r="S74" s="532"/>
      <c r="T74" s="533">
        <v>1</v>
      </c>
      <c r="U74" s="531">
        <v>0</v>
      </c>
      <c r="V74" s="532"/>
      <c r="W74" s="533">
        <v>1</v>
      </c>
      <c r="X74" s="534">
        <v>1</v>
      </c>
    </row>
    <row r="75" spans="1:24" x14ac:dyDescent="0.25">
      <c r="A75" s="568" t="s">
        <v>902</v>
      </c>
      <c r="B75" s="527" t="s">
        <v>129</v>
      </c>
      <c r="C75" s="528"/>
      <c r="D75" s="529">
        <v>1.6737706954180004E-2</v>
      </c>
      <c r="E75" s="530">
        <v>63967.280000000013</v>
      </c>
      <c r="F75" s="531">
        <v>0</v>
      </c>
      <c r="G75" s="532"/>
      <c r="H75" s="533">
        <v>0.05</v>
      </c>
      <c r="I75" s="531">
        <v>0</v>
      </c>
      <c r="J75" s="532"/>
      <c r="K75" s="533">
        <v>0.05</v>
      </c>
      <c r="L75" s="531">
        <v>60768.916000000012</v>
      </c>
      <c r="M75" s="532">
        <v>0.95</v>
      </c>
      <c r="N75" s="533">
        <v>1</v>
      </c>
      <c r="O75" s="531">
        <v>0</v>
      </c>
      <c r="P75" s="532"/>
      <c r="Q75" s="533">
        <v>1</v>
      </c>
      <c r="R75" s="531">
        <v>0</v>
      </c>
      <c r="S75" s="532"/>
      <c r="T75" s="533">
        <v>1</v>
      </c>
      <c r="U75" s="531">
        <v>0</v>
      </c>
      <c r="V75" s="532"/>
      <c r="W75" s="533">
        <v>1</v>
      </c>
      <c r="X75" s="534">
        <v>1</v>
      </c>
    </row>
    <row r="76" spans="1:24" x14ac:dyDescent="0.25">
      <c r="A76" s="568" t="s">
        <v>951</v>
      </c>
      <c r="B76" s="527" t="s">
        <v>131</v>
      </c>
      <c r="C76" s="528"/>
      <c r="D76" s="529">
        <v>8.937473023462263E-3</v>
      </c>
      <c r="E76" s="530">
        <v>34156.759999999995</v>
      </c>
      <c r="F76" s="531">
        <v>0</v>
      </c>
      <c r="G76" s="532"/>
      <c r="H76" s="533">
        <v>0.05</v>
      </c>
      <c r="I76" s="531">
        <v>0</v>
      </c>
      <c r="J76" s="532"/>
      <c r="K76" s="533">
        <v>0.05</v>
      </c>
      <c r="L76" s="531">
        <v>20494.055999999997</v>
      </c>
      <c r="M76" s="532">
        <v>0.6</v>
      </c>
      <c r="N76" s="533">
        <v>0.65</v>
      </c>
      <c r="O76" s="531">
        <v>11954.865999999998</v>
      </c>
      <c r="P76" s="532">
        <v>0.35</v>
      </c>
      <c r="Q76" s="533">
        <v>1</v>
      </c>
      <c r="R76" s="531">
        <v>0</v>
      </c>
      <c r="S76" s="532"/>
      <c r="T76" s="533">
        <v>1</v>
      </c>
      <c r="U76" s="531">
        <v>0</v>
      </c>
      <c r="V76" s="532"/>
      <c r="W76" s="533">
        <v>1</v>
      </c>
      <c r="X76" s="534">
        <v>1</v>
      </c>
    </row>
    <row r="77" spans="1:24" x14ac:dyDescent="0.25">
      <c r="A77" s="568" t="s">
        <v>956</v>
      </c>
      <c r="B77" s="527" t="s">
        <v>132</v>
      </c>
      <c r="C77" s="528"/>
      <c r="D77" s="529">
        <v>2.2501267561694009E-2</v>
      </c>
      <c r="E77" s="530">
        <v>85994.15</v>
      </c>
      <c r="F77" s="531">
        <v>0</v>
      </c>
      <c r="G77" s="532"/>
      <c r="H77" s="533">
        <v>0.05</v>
      </c>
      <c r="I77" s="531">
        <v>0</v>
      </c>
      <c r="J77" s="532"/>
      <c r="K77" s="533">
        <v>0.05</v>
      </c>
      <c r="L77" s="531">
        <v>8599.4149999999991</v>
      </c>
      <c r="M77" s="532">
        <v>0.1</v>
      </c>
      <c r="N77" s="533">
        <v>0.15000000000000002</v>
      </c>
      <c r="O77" s="531">
        <v>51596.49</v>
      </c>
      <c r="P77" s="532">
        <v>0.6</v>
      </c>
      <c r="Q77" s="533">
        <v>0.75</v>
      </c>
      <c r="R77" s="531">
        <v>21498.537499999999</v>
      </c>
      <c r="S77" s="532">
        <v>0.25</v>
      </c>
      <c r="T77" s="533">
        <v>1</v>
      </c>
      <c r="U77" s="531">
        <v>0</v>
      </c>
      <c r="V77" s="532"/>
      <c r="W77" s="533">
        <v>1</v>
      </c>
      <c r="X77" s="534">
        <v>1</v>
      </c>
    </row>
    <row r="78" spans="1:24" x14ac:dyDescent="0.25">
      <c r="A78" s="568" t="s">
        <v>966</v>
      </c>
      <c r="B78" s="527" t="s">
        <v>134</v>
      </c>
      <c r="C78" s="528"/>
      <c r="D78" s="529">
        <v>3.0850420623875323E-3</v>
      </c>
      <c r="E78" s="530">
        <v>11790.25</v>
      </c>
      <c r="F78" s="531">
        <v>0</v>
      </c>
      <c r="G78" s="532"/>
      <c r="H78" s="533">
        <v>0</v>
      </c>
      <c r="I78" s="531">
        <v>0</v>
      </c>
      <c r="J78" s="532"/>
      <c r="K78" s="533">
        <v>0</v>
      </c>
      <c r="L78" s="531">
        <v>2358.0500000000002</v>
      </c>
      <c r="M78" s="532">
        <v>0.2</v>
      </c>
      <c r="N78" s="533">
        <v>0.2</v>
      </c>
      <c r="O78" s="531">
        <v>7074.15</v>
      </c>
      <c r="P78" s="532">
        <v>0.6</v>
      </c>
      <c r="Q78" s="533">
        <v>0.8</v>
      </c>
      <c r="R78" s="531">
        <v>2358.0500000000002</v>
      </c>
      <c r="S78" s="532">
        <v>0.2</v>
      </c>
      <c r="T78" s="533">
        <v>1</v>
      </c>
      <c r="U78" s="531">
        <v>0</v>
      </c>
      <c r="V78" s="532"/>
      <c r="W78" s="533">
        <v>1</v>
      </c>
      <c r="X78" s="534">
        <v>1</v>
      </c>
    </row>
    <row r="79" spans="1:24" x14ac:dyDescent="0.25">
      <c r="A79" s="568" t="s">
        <v>969</v>
      </c>
      <c r="B79" s="527" t="s">
        <v>136</v>
      </c>
      <c r="C79" s="528"/>
      <c r="D79" s="529">
        <v>3.9503259415199575E-2</v>
      </c>
      <c r="E79" s="530">
        <v>150971.46</v>
      </c>
      <c r="F79" s="531">
        <v>0</v>
      </c>
      <c r="G79" s="532"/>
      <c r="H79" s="533">
        <v>0</v>
      </c>
      <c r="I79" s="531">
        <v>0</v>
      </c>
      <c r="J79" s="532"/>
      <c r="K79" s="533">
        <v>0</v>
      </c>
      <c r="L79" s="531">
        <v>0</v>
      </c>
      <c r="M79" s="532"/>
      <c r="N79" s="533">
        <v>0</v>
      </c>
      <c r="O79" s="531">
        <v>113228.595</v>
      </c>
      <c r="P79" s="532">
        <v>0.75</v>
      </c>
      <c r="Q79" s="533">
        <v>0.75</v>
      </c>
      <c r="R79" s="531">
        <v>37742.864999999998</v>
      </c>
      <c r="S79" s="532">
        <v>0.25</v>
      </c>
      <c r="T79" s="533">
        <v>1</v>
      </c>
      <c r="U79" s="531">
        <v>0</v>
      </c>
      <c r="V79" s="532"/>
      <c r="W79" s="533">
        <v>1</v>
      </c>
      <c r="X79" s="534">
        <v>1</v>
      </c>
    </row>
    <row r="80" spans="1:24" x14ac:dyDescent="0.25">
      <c r="A80" s="568" t="s">
        <v>985</v>
      </c>
      <c r="B80" s="527" t="s">
        <v>229</v>
      </c>
      <c r="C80" s="528"/>
      <c r="D80" s="529">
        <v>4.4139657473708377E-3</v>
      </c>
      <c r="E80" s="530">
        <v>16869.059999999998</v>
      </c>
      <c r="F80" s="531">
        <v>0</v>
      </c>
      <c r="G80" s="532"/>
      <c r="H80" s="533">
        <v>0</v>
      </c>
      <c r="I80" s="531">
        <v>4217.2649999999994</v>
      </c>
      <c r="J80" s="532">
        <v>0.25</v>
      </c>
      <c r="K80" s="533">
        <v>0.25</v>
      </c>
      <c r="L80" s="531">
        <v>4217.2649999999994</v>
      </c>
      <c r="M80" s="532">
        <v>0.25</v>
      </c>
      <c r="N80" s="533">
        <v>0.5</v>
      </c>
      <c r="O80" s="531">
        <v>4217.2649999999994</v>
      </c>
      <c r="P80" s="532">
        <v>0.25</v>
      </c>
      <c r="Q80" s="533">
        <v>0.75</v>
      </c>
      <c r="R80" s="531">
        <v>4217.2649999999994</v>
      </c>
      <c r="S80" s="532">
        <v>0.25</v>
      </c>
      <c r="T80" s="533">
        <v>1</v>
      </c>
      <c r="U80" s="531">
        <v>0</v>
      </c>
      <c r="V80" s="532"/>
      <c r="W80" s="533">
        <v>1</v>
      </c>
      <c r="X80" s="534">
        <v>1</v>
      </c>
    </row>
    <row r="81" spans="1:24" x14ac:dyDescent="0.25">
      <c r="A81" s="568" t="s">
        <v>989</v>
      </c>
      <c r="B81" s="527" t="s">
        <v>469</v>
      </c>
      <c r="C81" s="528"/>
      <c r="D81" s="529">
        <v>9.2079278760823849E-3</v>
      </c>
      <c r="E81" s="530">
        <v>35190.370000000003</v>
      </c>
      <c r="F81" s="531">
        <v>0</v>
      </c>
      <c r="G81" s="532"/>
      <c r="H81" s="533">
        <v>0</v>
      </c>
      <c r="I81" s="531">
        <v>8797.5925000000007</v>
      </c>
      <c r="J81" s="532">
        <v>0.25</v>
      </c>
      <c r="K81" s="533">
        <v>0.25</v>
      </c>
      <c r="L81" s="531">
        <v>8797.5925000000007</v>
      </c>
      <c r="M81" s="532">
        <v>0.25</v>
      </c>
      <c r="N81" s="533">
        <v>0.5</v>
      </c>
      <c r="O81" s="531">
        <v>0</v>
      </c>
      <c r="P81" s="532"/>
      <c r="Q81" s="533">
        <v>0.5</v>
      </c>
      <c r="R81" s="531">
        <v>17595.185000000001</v>
      </c>
      <c r="S81" s="532">
        <v>0.5</v>
      </c>
      <c r="T81" s="533">
        <v>1</v>
      </c>
      <c r="U81" s="531">
        <v>0</v>
      </c>
      <c r="V81" s="532"/>
      <c r="W81" s="533">
        <v>1</v>
      </c>
      <c r="X81" s="534">
        <v>1</v>
      </c>
    </row>
    <row r="82" spans="1:24" x14ac:dyDescent="0.25">
      <c r="A82" s="568" t="s">
        <v>1005</v>
      </c>
      <c r="B82" s="527" t="s">
        <v>470</v>
      </c>
      <c r="C82" s="528"/>
      <c r="D82" s="529">
        <v>1.2989250999383285E-2</v>
      </c>
      <c r="E82" s="530">
        <v>49641.63</v>
      </c>
      <c r="F82" s="531">
        <v>24820.814999999999</v>
      </c>
      <c r="G82" s="532">
        <v>0.5</v>
      </c>
      <c r="H82" s="533">
        <v>0.5</v>
      </c>
      <c r="I82" s="531">
        <v>24820.814999999999</v>
      </c>
      <c r="J82" s="532">
        <v>0.5</v>
      </c>
      <c r="K82" s="533">
        <v>1</v>
      </c>
      <c r="L82" s="531">
        <v>0</v>
      </c>
      <c r="M82" s="532"/>
      <c r="N82" s="533">
        <v>1</v>
      </c>
      <c r="O82" s="531">
        <v>0</v>
      </c>
      <c r="P82" s="532"/>
      <c r="Q82" s="533">
        <v>1</v>
      </c>
      <c r="R82" s="531">
        <v>0</v>
      </c>
      <c r="S82" s="532"/>
      <c r="T82" s="533">
        <v>1</v>
      </c>
      <c r="U82" s="531">
        <v>0</v>
      </c>
      <c r="V82" s="532"/>
      <c r="W82" s="533">
        <v>1</v>
      </c>
      <c r="X82" s="534">
        <v>1</v>
      </c>
    </row>
    <row r="83" spans="1:24" x14ac:dyDescent="0.25">
      <c r="A83" s="568" t="s">
        <v>1015</v>
      </c>
      <c r="B83" s="527" t="s">
        <v>135</v>
      </c>
      <c r="C83" s="528"/>
      <c r="D83" s="529">
        <v>9.0817779739324006E-2</v>
      </c>
      <c r="E83" s="530">
        <v>347082.56999999995</v>
      </c>
      <c r="F83" s="531">
        <v>0</v>
      </c>
      <c r="G83" s="532"/>
      <c r="H83" s="533">
        <v>0</v>
      </c>
      <c r="I83" s="531">
        <v>0</v>
      </c>
      <c r="J83" s="532"/>
      <c r="K83" s="533">
        <v>0</v>
      </c>
      <c r="L83" s="531">
        <v>0</v>
      </c>
      <c r="M83" s="532"/>
      <c r="N83" s="533">
        <v>0</v>
      </c>
      <c r="O83" s="531">
        <v>138833.02799999999</v>
      </c>
      <c r="P83" s="532">
        <v>0.4</v>
      </c>
      <c r="Q83" s="533">
        <v>0.4</v>
      </c>
      <c r="R83" s="531">
        <v>173541.28499999997</v>
      </c>
      <c r="S83" s="532">
        <v>0.5</v>
      </c>
      <c r="T83" s="533">
        <v>0.9</v>
      </c>
      <c r="U83" s="531">
        <v>34708.256999999998</v>
      </c>
      <c r="V83" s="532">
        <v>0.1</v>
      </c>
      <c r="W83" s="533">
        <v>1</v>
      </c>
      <c r="X83" s="534">
        <v>1</v>
      </c>
    </row>
    <row r="84" spans="1:24" x14ac:dyDescent="0.25">
      <c r="A84" s="568" t="s">
        <v>1022</v>
      </c>
      <c r="B84" s="527" t="s">
        <v>144</v>
      </c>
      <c r="C84" s="528"/>
      <c r="D84" s="529">
        <v>1.2909436713826146E-3</v>
      </c>
      <c r="E84" s="530">
        <v>4933.66</v>
      </c>
      <c r="F84" s="531">
        <v>0</v>
      </c>
      <c r="G84" s="532"/>
      <c r="H84" s="533">
        <v>0</v>
      </c>
      <c r="I84" s="531">
        <v>0</v>
      </c>
      <c r="J84" s="532"/>
      <c r="K84" s="533">
        <v>0</v>
      </c>
      <c r="L84" s="531">
        <v>0</v>
      </c>
      <c r="M84" s="532"/>
      <c r="N84" s="533">
        <v>0</v>
      </c>
      <c r="O84" s="531">
        <v>0</v>
      </c>
      <c r="P84" s="532"/>
      <c r="Q84" s="533">
        <v>0</v>
      </c>
      <c r="R84" s="531">
        <v>0</v>
      </c>
      <c r="S84" s="532"/>
      <c r="T84" s="533">
        <v>0</v>
      </c>
      <c r="U84" s="531">
        <v>4933.66</v>
      </c>
      <c r="V84" s="532">
        <v>1</v>
      </c>
      <c r="W84" s="533">
        <v>1</v>
      </c>
      <c r="X84" s="534">
        <v>1</v>
      </c>
    </row>
    <row r="85" spans="1:24" x14ac:dyDescent="0.25">
      <c r="A85" s="568" t="s">
        <v>117</v>
      </c>
      <c r="B85" s="527" t="s">
        <v>1270</v>
      </c>
      <c r="C85" s="528"/>
      <c r="D85" s="574"/>
      <c r="E85" s="575"/>
      <c r="F85" s="575"/>
      <c r="G85" s="575"/>
      <c r="H85" s="575"/>
      <c r="I85" s="575"/>
      <c r="J85" s="575"/>
      <c r="K85" s="575"/>
      <c r="L85" s="575"/>
      <c r="M85" s="575"/>
      <c r="N85" s="575"/>
      <c r="O85" s="575"/>
      <c r="P85" s="575"/>
      <c r="Q85" s="575"/>
      <c r="R85" s="575"/>
      <c r="S85" s="575"/>
      <c r="T85" s="575"/>
      <c r="U85" s="575"/>
      <c r="V85" s="575"/>
      <c r="W85" s="575"/>
      <c r="X85" s="576"/>
    </row>
    <row r="86" spans="1:24" x14ac:dyDescent="0.25">
      <c r="A86" s="568" t="s">
        <v>119</v>
      </c>
      <c r="B86" s="527" t="s">
        <v>219</v>
      </c>
      <c r="C86" s="528"/>
      <c r="D86" s="529">
        <v>0.1004856464959223</v>
      </c>
      <c r="E86" s="530">
        <v>384030.7099999999</v>
      </c>
      <c r="F86" s="531">
        <v>0</v>
      </c>
      <c r="G86" s="532"/>
      <c r="H86" s="533">
        <v>1.0000000000000002</v>
      </c>
      <c r="I86" s="531">
        <v>0</v>
      </c>
      <c r="J86" s="532"/>
      <c r="K86" s="533">
        <v>1.0000000000000002</v>
      </c>
      <c r="L86" s="531">
        <v>0</v>
      </c>
      <c r="M86" s="532"/>
      <c r="N86" s="533">
        <v>1.0000000000000002</v>
      </c>
      <c r="O86" s="531">
        <v>0</v>
      </c>
      <c r="P86" s="532"/>
      <c r="Q86" s="533">
        <v>1.0000000000000002</v>
      </c>
      <c r="R86" s="531">
        <v>0</v>
      </c>
      <c r="S86" s="532"/>
      <c r="T86" s="533">
        <v>1.0000000000000002</v>
      </c>
      <c r="U86" s="531">
        <v>0</v>
      </c>
      <c r="V86" s="532"/>
      <c r="W86" s="533">
        <v>1.0000000000000002</v>
      </c>
      <c r="X86" s="534">
        <v>1</v>
      </c>
    </row>
    <row r="87" spans="1:24" x14ac:dyDescent="0.25">
      <c r="A87" s="568" t="s">
        <v>120</v>
      </c>
      <c r="B87" s="527" t="s">
        <v>110</v>
      </c>
      <c r="C87" s="528"/>
      <c r="D87" s="529">
        <v>2.5742625573961342E-2</v>
      </c>
      <c r="E87" s="530">
        <v>98381.8</v>
      </c>
      <c r="F87" s="531">
        <v>0</v>
      </c>
      <c r="G87" s="532"/>
      <c r="H87" s="533">
        <v>1</v>
      </c>
      <c r="I87" s="531">
        <v>0</v>
      </c>
      <c r="J87" s="532"/>
      <c r="K87" s="533">
        <v>1</v>
      </c>
      <c r="L87" s="531">
        <v>0</v>
      </c>
      <c r="M87" s="532"/>
      <c r="N87" s="533">
        <v>1</v>
      </c>
      <c r="O87" s="531">
        <v>0</v>
      </c>
      <c r="P87" s="532"/>
      <c r="Q87" s="533">
        <v>1</v>
      </c>
      <c r="R87" s="531">
        <v>0</v>
      </c>
      <c r="S87" s="532"/>
      <c r="T87" s="533">
        <v>1</v>
      </c>
      <c r="U87" s="531">
        <v>0</v>
      </c>
      <c r="V87" s="532"/>
      <c r="W87" s="533">
        <v>1</v>
      </c>
      <c r="X87" s="534">
        <v>1</v>
      </c>
    </row>
    <row r="88" spans="1:24" x14ac:dyDescent="0.25">
      <c r="A88" s="568" t="s">
        <v>1287</v>
      </c>
      <c r="B88" s="527" t="s">
        <v>115</v>
      </c>
      <c r="C88" s="528"/>
      <c r="D88" s="529">
        <v>1.6635062794791232E-2</v>
      </c>
      <c r="E88" s="530">
        <v>63574.999999999993</v>
      </c>
      <c r="F88" s="531">
        <v>0</v>
      </c>
      <c r="G88" s="532"/>
      <c r="H88" s="533">
        <v>1</v>
      </c>
      <c r="I88" s="531">
        <v>0</v>
      </c>
      <c r="J88" s="532"/>
      <c r="K88" s="533">
        <v>1</v>
      </c>
      <c r="L88" s="531">
        <v>0</v>
      </c>
      <c r="M88" s="532"/>
      <c r="N88" s="533">
        <v>1</v>
      </c>
      <c r="O88" s="531">
        <v>0</v>
      </c>
      <c r="P88" s="532"/>
      <c r="Q88" s="533">
        <v>1</v>
      </c>
      <c r="R88" s="531">
        <v>0</v>
      </c>
      <c r="S88" s="532"/>
      <c r="T88" s="533">
        <v>1</v>
      </c>
      <c r="U88" s="531">
        <v>0</v>
      </c>
      <c r="V88" s="532"/>
      <c r="W88" s="533">
        <v>1</v>
      </c>
      <c r="X88" s="534">
        <v>1</v>
      </c>
    </row>
    <row r="89" spans="1:24" x14ac:dyDescent="0.25">
      <c r="A89" s="568" t="s">
        <v>1296</v>
      </c>
      <c r="B89" s="527" t="s">
        <v>118</v>
      </c>
      <c r="C89" s="528"/>
      <c r="D89" s="529">
        <v>3.5556449143419468E-2</v>
      </c>
      <c r="E89" s="530">
        <v>135887.75</v>
      </c>
      <c r="F89" s="531">
        <v>0</v>
      </c>
      <c r="G89" s="532"/>
      <c r="H89" s="533">
        <v>1</v>
      </c>
      <c r="I89" s="531">
        <v>0</v>
      </c>
      <c r="J89" s="532"/>
      <c r="K89" s="533">
        <v>1</v>
      </c>
      <c r="L89" s="531">
        <v>0</v>
      </c>
      <c r="M89" s="532"/>
      <c r="N89" s="533">
        <v>1</v>
      </c>
      <c r="O89" s="531">
        <v>0</v>
      </c>
      <c r="P89" s="532"/>
      <c r="Q89" s="533">
        <v>1</v>
      </c>
      <c r="R89" s="531">
        <v>0</v>
      </c>
      <c r="S89" s="532"/>
      <c r="T89" s="533">
        <v>1</v>
      </c>
      <c r="U89" s="531">
        <v>0</v>
      </c>
      <c r="V89" s="532"/>
      <c r="W89" s="533">
        <v>1</v>
      </c>
      <c r="X89" s="534">
        <v>1</v>
      </c>
    </row>
    <row r="90" spans="1:24" x14ac:dyDescent="0.25">
      <c r="A90" s="568" t="s">
        <v>1305</v>
      </c>
      <c r="B90" s="527" t="s">
        <v>124</v>
      </c>
      <c r="C90" s="528"/>
      <c r="D90" s="529">
        <v>2.5799076198378932E-2</v>
      </c>
      <c r="E90" s="530">
        <v>98597.540000000008</v>
      </c>
      <c r="F90" s="531">
        <v>49298.770000000004</v>
      </c>
      <c r="G90" s="532">
        <v>0.5</v>
      </c>
      <c r="H90" s="533">
        <v>0.55000000000000004</v>
      </c>
      <c r="I90" s="531">
        <v>44368.893000000004</v>
      </c>
      <c r="J90" s="532">
        <v>0.45</v>
      </c>
      <c r="K90" s="533">
        <v>1</v>
      </c>
      <c r="L90" s="531">
        <v>0</v>
      </c>
      <c r="M90" s="532"/>
      <c r="N90" s="533">
        <v>1</v>
      </c>
      <c r="O90" s="531">
        <v>0</v>
      </c>
      <c r="P90" s="532"/>
      <c r="Q90" s="533">
        <v>1</v>
      </c>
      <c r="R90" s="531">
        <v>0</v>
      </c>
      <c r="S90" s="532"/>
      <c r="T90" s="533">
        <v>1</v>
      </c>
      <c r="U90" s="531">
        <v>0</v>
      </c>
      <c r="V90" s="532"/>
      <c r="W90" s="533">
        <v>1</v>
      </c>
      <c r="X90" s="534">
        <v>1</v>
      </c>
    </row>
    <row r="91" spans="1:24" x14ac:dyDescent="0.25">
      <c r="A91" s="568" t="s">
        <v>1314</v>
      </c>
      <c r="B91" s="527" t="s">
        <v>116</v>
      </c>
      <c r="C91" s="528"/>
      <c r="D91" s="529">
        <v>2.5277479650588686E-2</v>
      </c>
      <c r="E91" s="530">
        <v>96604.12999999999</v>
      </c>
      <c r="F91" s="531">
        <v>48302.064999999995</v>
      </c>
      <c r="G91" s="532">
        <v>0.5</v>
      </c>
      <c r="H91" s="533">
        <v>1</v>
      </c>
      <c r="I91" s="531">
        <v>0</v>
      </c>
      <c r="J91" s="532"/>
      <c r="K91" s="533">
        <v>1</v>
      </c>
      <c r="L91" s="531">
        <v>0</v>
      </c>
      <c r="M91" s="532"/>
      <c r="N91" s="533">
        <v>1</v>
      </c>
      <c r="O91" s="531">
        <v>0</v>
      </c>
      <c r="P91" s="532"/>
      <c r="Q91" s="533">
        <v>1</v>
      </c>
      <c r="R91" s="531">
        <v>0</v>
      </c>
      <c r="S91" s="532"/>
      <c r="T91" s="533">
        <v>1</v>
      </c>
      <c r="U91" s="531">
        <v>0</v>
      </c>
      <c r="V91" s="532"/>
      <c r="W91" s="533">
        <v>1</v>
      </c>
      <c r="X91" s="534">
        <v>1</v>
      </c>
    </row>
    <row r="92" spans="1:24" x14ac:dyDescent="0.25">
      <c r="A92" s="568" t="s">
        <v>1323</v>
      </c>
      <c r="B92" s="527" t="s">
        <v>1102</v>
      </c>
      <c r="C92" s="528"/>
      <c r="D92" s="529">
        <v>1.4293314325481293E-2</v>
      </c>
      <c r="E92" s="530">
        <v>54625.430000000015</v>
      </c>
      <c r="F92" s="531">
        <v>21850.172000000006</v>
      </c>
      <c r="G92" s="532">
        <v>0.4</v>
      </c>
      <c r="H92" s="533">
        <v>0.45</v>
      </c>
      <c r="I92" s="531">
        <v>30043.98650000001</v>
      </c>
      <c r="J92" s="532">
        <v>0.55000000000000004</v>
      </c>
      <c r="K92" s="533">
        <v>1</v>
      </c>
      <c r="L92" s="531">
        <v>0</v>
      </c>
      <c r="M92" s="532"/>
      <c r="N92" s="533">
        <v>1</v>
      </c>
      <c r="O92" s="531">
        <v>0</v>
      </c>
      <c r="P92" s="532"/>
      <c r="Q92" s="533">
        <v>1</v>
      </c>
      <c r="R92" s="531">
        <v>0</v>
      </c>
      <c r="S92" s="532"/>
      <c r="T92" s="533">
        <v>1</v>
      </c>
      <c r="U92" s="531">
        <v>0</v>
      </c>
      <c r="V92" s="532"/>
      <c r="W92" s="533">
        <v>1</v>
      </c>
      <c r="X92" s="534">
        <v>1</v>
      </c>
    </row>
    <row r="93" spans="1:24" x14ac:dyDescent="0.25">
      <c r="A93" s="568" t="s">
        <v>1404</v>
      </c>
      <c r="B93" s="527" t="s">
        <v>127</v>
      </c>
      <c r="C93" s="528"/>
      <c r="D93" s="529">
        <v>1.3072241842743471E-3</v>
      </c>
      <c r="E93" s="530">
        <v>4995.8799999999992</v>
      </c>
      <c r="F93" s="531">
        <v>0</v>
      </c>
      <c r="G93" s="532"/>
      <c r="H93" s="533">
        <v>0</v>
      </c>
      <c r="I93" s="531">
        <v>4995.8799999999992</v>
      </c>
      <c r="J93" s="532">
        <v>1</v>
      </c>
      <c r="K93" s="533">
        <v>1</v>
      </c>
      <c r="L93" s="531">
        <v>0</v>
      </c>
      <c r="M93" s="532"/>
      <c r="N93" s="533">
        <v>1</v>
      </c>
      <c r="O93" s="531">
        <v>0</v>
      </c>
      <c r="P93" s="532"/>
      <c r="Q93" s="533">
        <v>1</v>
      </c>
      <c r="R93" s="531">
        <v>0</v>
      </c>
      <c r="S93" s="532"/>
      <c r="T93" s="533">
        <v>1</v>
      </c>
      <c r="U93" s="531">
        <v>0</v>
      </c>
      <c r="V93" s="532"/>
      <c r="W93" s="533">
        <v>1</v>
      </c>
      <c r="X93" s="534">
        <v>1</v>
      </c>
    </row>
    <row r="94" spans="1:24" x14ac:dyDescent="0.25">
      <c r="A94" s="568" t="s">
        <v>1413</v>
      </c>
      <c r="B94" s="527" t="s">
        <v>128</v>
      </c>
      <c r="C94" s="528"/>
      <c r="D94" s="529">
        <v>3.5160988629775619E-3</v>
      </c>
      <c r="E94" s="530">
        <v>13437.640000000001</v>
      </c>
      <c r="F94" s="531">
        <v>0</v>
      </c>
      <c r="G94" s="532"/>
      <c r="H94" s="533">
        <v>0</v>
      </c>
      <c r="I94" s="531">
        <v>13437.640000000001</v>
      </c>
      <c r="J94" s="532">
        <v>1</v>
      </c>
      <c r="K94" s="533">
        <v>1</v>
      </c>
      <c r="L94" s="531">
        <v>0</v>
      </c>
      <c r="M94" s="532"/>
      <c r="N94" s="533">
        <v>1</v>
      </c>
      <c r="O94" s="531">
        <v>0</v>
      </c>
      <c r="P94" s="532"/>
      <c r="Q94" s="533">
        <v>1</v>
      </c>
      <c r="R94" s="531">
        <v>0</v>
      </c>
      <c r="S94" s="532"/>
      <c r="T94" s="533">
        <v>1</v>
      </c>
      <c r="U94" s="531">
        <v>0</v>
      </c>
      <c r="V94" s="532"/>
      <c r="W94" s="533">
        <v>1</v>
      </c>
      <c r="X94" s="534">
        <v>1</v>
      </c>
    </row>
    <row r="95" spans="1:24" x14ac:dyDescent="0.25">
      <c r="A95" s="568" t="s">
        <v>1431</v>
      </c>
      <c r="B95" s="527" t="s">
        <v>129</v>
      </c>
      <c r="C95" s="528"/>
      <c r="D95" s="529">
        <v>3.079153132410975E-2</v>
      </c>
      <c r="E95" s="530">
        <v>117677.43999999997</v>
      </c>
      <c r="F95" s="531">
        <v>0</v>
      </c>
      <c r="G95" s="532"/>
      <c r="H95" s="533">
        <v>0.05</v>
      </c>
      <c r="I95" s="531">
        <v>0</v>
      </c>
      <c r="J95" s="532"/>
      <c r="K95" s="533">
        <v>0.05</v>
      </c>
      <c r="L95" s="531">
        <v>111793.56799999997</v>
      </c>
      <c r="M95" s="532">
        <v>0.95</v>
      </c>
      <c r="N95" s="533">
        <v>1</v>
      </c>
      <c r="O95" s="531">
        <v>0</v>
      </c>
      <c r="P95" s="532"/>
      <c r="Q95" s="533">
        <v>1</v>
      </c>
      <c r="R95" s="531">
        <v>0</v>
      </c>
      <c r="S95" s="532"/>
      <c r="T95" s="533">
        <v>1</v>
      </c>
      <c r="U95" s="531">
        <v>0</v>
      </c>
      <c r="V95" s="532"/>
      <c r="W95" s="533">
        <v>1</v>
      </c>
      <c r="X95" s="534">
        <v>1</v>
      </c>
    </row>
    <row r="96" spans="1:24" x14ac:dyDescent="0.25">
      <c r="A96" s="568" t="s">
        <v>1466</v>
      </c>
      <c r="B96" s="527" t="s">
        <v>131</v>
      </c>
      <c r="C96" s="528"/>
      <c r="D96" s="529">
        <v>4.6103052789272601E-3</v>
      </c>
      <c r="E96" s="530">
        <v>17619.419999999998</v>
      </c>
      <c r="F96" s="531">
        <v>0</v>
      </c>
      <c r="G96" s="532"/>
      <c r="H96" s="533">
        <v>0.05</v>
      </c>
      <c r="I96" s="531">
        <v>0</v>
      </c>
      <c r="J96" s="532"/>
      <c r="K96" s="533">
        <v>0.05</v>
      </c>
      <c r="L96" s="531">
        <v>10571.651999999998</v>
      </c>
      <c r="M96" s="532">
        <v>0.6</v>
      </c>
      <c r="N96" s="533">
        <v>0.65</v>
      </c>
      <c r="O96" s="531">
        <v>6166.7969999999987</v>
      </c>
      <c r="P96" s="532">
        <v>0.35</v>
      </c>
      <c r="Q96" s="533">
        <v>1</v>
      </c>
      <c r="R96" s="531">
        <v>0</v>
      </c>
      <c r="S96" s="532"/>
      <c r="T96" s="533">
        <v>1</v>
      </c>
      <c r="U96" s="531">
        <v>0</v>
      </c>
      <c r="V96" s="532"/>
      <c r="W96" s="533">
        <v>1</v>
      </c>
      <c r="X96" s="534">
        <v>1</v>
      </c>
    </row>
    <row r="97" spans="1:24" x14ac:dyDescent="0.25">
      <c r="A97" s="568" t="s">
        <v>1483</v>
      </c>
      <c r="B97" s="527" t="s">
        <v>134</v>
      </c>
      <c r="C97" s="528"/>
      <c r="D97" s="529">
        <v>4.2826043541365627E-3</v>
      </c>
      <c r="E97" s="530">
        <v>16367.03</v>
      </c>
      <c r="F97" s="531">
        <v>0</v>
      </c>
      <c r="G97" s="532"/>
      <c r="H97" s="533">
        <v>0</v>
      </c>
      <c r="I97" s="531">
        <v>0</v>
      </c>
      <c r="J97" s="532"/>
      <c r="K97" s="533">
        <v>0</v>
      </c>
      <c r="L97" s="531">
        <v>1636.7030000000002</v>
      </c>
      <c r="M97" s="532">
        <v>0.1</v>
      </c>
      <c r="N97" s="533">
        <v>0.1</v>
      </c>
      <c r="O97" s="531">
        <v>9820.2180000000008</v>
      </c>
      <c r="P97" s="532">
        <v>0.6</v>
      </c>
      <c r="Q97" s="533">
        <v>0.7</v>
      </c>
      <c r="R97" s="531">
        <v>4910.1090000000004</v>
      </c>
      <c r="S97" s="532">
        <v>0.3</v>
      </c>
      <c r="T97" s="533">
        <v>1</v>
      </c>
      <c r="U97" s="531">
        <v>0</v>
      </c>
      <c r="V97" s="532"/>
      <c r="W97" s="533">
        <v>1</v>
      </c>
      <c r="X97" s="534">
        <v>1</v>
      </c>
    </row>
    <row r="98" spans="1:24" x14ac:dyDescent="0.25">
      <c r="A98" s="568" t="s">
        <v>1486</v>
      </c>
      <c r="B98" s="527" t="s">
        <v>136</v>
      </c>
      <c r="C98" s="528"/>
      <c r="D98" s="529">
        <v>3.0640364851788778E-2</v>
      </c>
      <c r="E98" s="530">
        <v>117099.72000000003</v>
      </c>
      <c r="F98" s="531">
        <v>0</v>
      </c>
      <c r="G98" s="532"/>
      <c r="H98" s="533">
        <v>0</v>
      </c>
      <c r="I98" s="531">
        <v>0</v>
      </c>
      <c r="J98" s="532"/>
      <c r="K98" s="533">
        <v>0</v>
      </c>
      <c r="L98" s="531">
        <v>23419.944000000007</v>
      </c>
      <c r="M98" s="532">
        <v>0.2</v>
      </c>
      <c r="N98" s="533">
        <v>0.2</v>
      </c>
      <c r="O98" s="531">
        <v>70259.832000000009</v>
      </c>
      <c r="P98" s="532">
        <v>0.6</v>
      </c>
      <c r="Q98" s="533">
        <v>0.8</v>
      </c>
      <c r="R98" s="531">
        <v>23419.944000000007</v>
      </c>
      <c r="S98" s="532">
        <v>0.2</v>
      </c>
      <c r="T98" s="533">
        <v>1</v>
      </c>
      <c r="U98" s="531">
        <v>0</v>
      </c>
      <c r="V98" s="532"/>
      <c r="W98" s="533">
        <v>1</v>
      </c>
      <c r="X98" s="534">
        <v>1</v>
      </c>
    </row>
    <row r="99" spans="1:24" x14ac:dyDescent="0.25">
      <c r="A99" s="568" t="s">
        <v>1490</v>
      </c>
      <c r="B99" s="527" t="s">
        <v>229</v>
      </c>
      <c r="C99" s="528"/>
      <c r="D99" s="529">
        <v>1.5059160432318735E-3</v>
      </c>
      <c r="E99" s="530">
        <v>5755.2300000000005</v>
      </c>
      <c r="F99" s="531">
        <v>0</v>
      </c>
      <c r="G99" s="532"/>
      <c r="H99" s="533">
        <v>0</v>
      </c>
      <c r="I99" s="531">
        <v>0</v>
      </c>
      <c r="J99" s="532"/>
      <c r="K99" s="533">
        <v>0</v>
      </c>
      <c r="L99" s="531">
        <v>0</v>
      </c>
      <c r="M99" s="532"/>
      <c r="N99" s="533">
        <v>0</v>
      </c>
      <c r="O99" s="531">
        <v>2877.6150000000002</v>
      </c>
      <c r="P99" s="532">
        <v>0.5</v>
      </c>
      <c r="Q99" s="533">
        <v>0.5</v>
      </c>
      <c r="R99" s="531">
        <v>2877.6150000000002</v>
      </c>
      <c r="S99" s="532">
        <v>0.5</v>
      </c>
      <c r="T99" s="533">
        <v>1</v>
      </c>
      <c r="U99" s="531">
        <v>0</v>
      </c>
      <c r="V99" s="532"/>
      <c r="W99" s="533">
        <v>1</v>
      </c>
      <c r="X99" s="534">
        <v>1</v>
      </c>
    </row>
    <row r="100" spans="1:24" x14ac:dyDescent="0.25">
      <c r="A100" s="568" t="s">
        <v>1494</v>
      </c>
      <c r="B100" s="527" t="s">
        <v>469</v>
      </c>
      <c r="C100" s="528"/>
      <c r="D100" s="529">
        <v>9.2079278760823849E-3</v>
      </c>
      <c r="E100" s="530">
        <v>35190.370000000003</v>
      </c>
      <c r="F100" s="531">
        <v>0</v>
      </c>
      <c r="G100" s="532"/>
      <c r="H100" s="533">
        <v>0</v>
      </c>
      <c r="I100" s="531">
        <v>8797.5925000000007</v>
      </c>
      <c r="J100" s="532">
        <v>0.25</v>
      </c>
      <c r="K100" s="533">
        <v>0.25</v>
      </c>
      <c r="L100" s="531">
        <v>8797.5925000000007</v>
      </c>
      <c r="M100" s="532">
        <v>0.25</v>
      </c>
      <c r="N100" s="533">
        <v>0.5</v>
      </c>
      <c r="O100" s="531">
        <v>8797.5925000000007</v>
      </c>
      <c r="P100" s="532">
        <v>0.25</v>
      </c>
      <c r="Q100" s="533">
        <v>0.75</v>
      </c>
      <c r="R100" s="531">
        <v>8797.5925000000007</v>
      </c>
      <c r="S100" s="532">
        <v>0.25</v>
      </c>
      <c r="T100" s="533">
        <v>1</v>
      </c>
      <c r="U100" s="531">
        <v>0</v>
      </c>
      <c r="V100" s="532"/>
      <c r="W100" s="533">
        <v>1</v>
      </c>
      <c r="X100" s="534">
        <v>1</v>
      </c>
    </row>
    <row r="101" spans="1:24" x14ac:dyDescent="0.25">
      <c r="A101" s="568" t="s">
        <v>1531</v>
      </c>
      <c r="B101" s="527" t="s">
        <v>470</v>
      </c>
      <c r="C101" s="528"/>
      <c r="D101" s="529">
        <v>6.1806395071288493E-3</v>
      </c>
      <c r="E101" s="530">
        <v>23620.84</v>
      </c>
      <c r="F101" s="531">
        <v>0</v>
      </c>
      <c r="G101" s="532"/>
      <c r="H101" s="533">
        <v>0</v>
      </c>
      <c r="I101" s="531">
        <v>5905.21</v>
      </c>
      <c r="J101" s="532">
        <v>0.25</v>
      </c>
      <c r="K101" s="533">
        <v>0.25</v>
      </c>
      <c r="L101" s="531">
        <v>5905.21</v>
      </c>
      <c r="M101" s="532">
        <v>0.25</v>
      </c>
      <c r="N101" s="533">
        <v>0.5</v>
      </c>
      <c r="O101" s="531">
        <v>5905.21</v>
      </c>
      <c r="P101" s="532">
        <v>0.25</v>
      </c>
      <c r="Q101" s="533">
        <v>0.75</v>
      </c>
      <c r="R101" s="531">
        <v>5905.21</v>
      </c>
      <c r="S101" s="532">
        <v>0.25</v>
      </c>
      <c r="T101" s="533">
        <v>1</v>
      </c>
      <c r="U101" s="531">
        <v>0</v>
      </c>
      <c r="V101" s="532"/>
      <c r="W101" s="533">
        <v>1</v>
      </c>
      <c r="X101" s="534">
        <v>1</v>
      </c>
    </row>
    <row r="102" spans="1:24" x14ac:dyDescent="0.25">
      <c r="A102" s="568" t="s">
        <v>1500</v>
      </c>
      <c r="B102" s="527" t="s">
        <v>135</v>
      </c>
      <c r="C102" s="528"/>
      <c r="D102" s="529">
        <v>4.368750822464193E-2</v>
      </c>
      <c r="E102" s="530">
        <v>166962.59999999998</v>
      </c>
      <c r="F102" s="531">
        <v>0</v>
      </c>
      <c r="G102" s="532"/>
      <c r="H102" s="533">
        <v>0</v>
      </c>
      <c r="I102" s="531">
        <v>0</v>
      </c>
      <c r="J102" s="532"/>
      <c r="K102" s="533">
        <v>0</v>
      </c>
      <c r="L102" s="531">
        <v>33392.519999999997</v>
      </c>
      <c r="M102" s="532">
        <v>0.2</v>
      </c>
      <c r="N102" s="533">
        <v>0.2</v>
      </c>
      <c r="O102" s="531">
        <v>33392.519999999997</v>
      </c>
      <c r="P102" s="532">
        <v>0.2</v>
      </c>
      <c r="Q102" s="533">
        <v>0.4</v>
      </c>
      <c r="R102" s="531">
        <v>83481.299999999988</v>
      </c>
      <c r="S102" s="532">
        <v>0.5</v>
      </c>
      <c r="T102" s="533">
        <v>0.9</v>
      </c>
      <c r="U102" s="531">
        <v>16696.259999999998</v>
      </c>
      <c r="V102" s="532">
        <v>0.1</v>
      </c>
      <c r="W102" s="533">
        <v>1</v>
      </c>
      <c r="X102" s="534">
        <v>1</v>
      </c>
    </row>
    <row r="103" spans="1:24" x14ac:dyDescent="0.25">
      <c r="A103" s="568" t="s">
        <v>1503</v>
      </c>
      <c r="B103" s="527" t="s">
        <v>144</v>
      </c>
      <c r="C103" s="528"/>
      <c r="D103" s="529">
        <v>8.6942962722398164E-4</v>
      </c>
      <c r="E103" s="530">
        <v>3322.7400000000002</v>
      </c>
      <c r="F103" s="531">
        <v>0</v>
      </c>
      <c r="G103" s="532"/>
      <c r="H103" s="533">
        <v>0</v>
      </c>
      <c r="I103" s="531">
        <v>0</v>
      </c>
      <c r="J103" s="532"/>
      <c r="K103" s="533">
        <v>0</v>
      </c>
      <c r="L103" s="531">
        <v>0</v>
      </c>
      <c r="M103" s="532"/>
      <c r="N103" s="533">
        <v>0</v>
      </c>
      <c r="O103" s="531">
        <v>0</v>
      </c>
      <c r="P103" s="532"/>
      <c r="Q103" s="533">
        <v>0</v>
      </c>
      <c r="R103" s="531">
        <v>0</v>
      </c>
      <c r="S103" s="532"/>
      <c r="T103" s="533">
        <v>0</v>
      </c>
      <c r="U103" s="531">
        <v>3322.7400000000002</v>
      </c>
      <c r="V103" s="532">
        <v>1</v>
      </c>
      <c r="W103" s="533">
        <v>1</v>
      </c>
      <c r="X103" s="534">
        <v>1</v>
      </c>
    </row>
    <row r="104" spans="1:24" x14ac:dyDescent="0.25">
      <c r="A104" s="568" t="s">
        <v>57</v>
      </c>
      <c r="B104" s="527" t="s">
        <v>1566</v>
      </c>
      <c r="C104" s="528"/>
      <c r="D104" s="529">
        <v>6.2259758424820025E-2</v>
      </c>
      <c r="E104" s="530">
        <v>237941.04</v>
      </c>
      <c r="F104" s="531">
        <v>21605.046432000003</v>
      </c>
      <c r="G104" s="532">
        <v>9.0800000000000006E-2</v>
      </c>
      <c r="H104" s="533">
        <v>0.59360000000000002</v>
      </c>
      <c r="I104" s="531">
        <v>19963.253256</v>
      </c>
      <c r="J104" s="532">
        <v>8.3900000000000002E-2</v>
      </c>
      <c r="K104" s="533">
        <v>0.67749999999999999</v>
      </c>
      <c r="L104" s="531">
        <v>18583.195224000003</v>
      </c>
      <c r="M104" s="532">
        <v>7.8100000000000003E-2</v>
      </c>
      <c r="N104" s="533">
        <v>0.75560000000000005</v>
      </c>
      <c r="O104" s="531">
        <v>29242.953816000001</v>
      </c>
      <c r="P104" s="532">
        <v>0.1229</v>
      </c>
      <c r="Q104" s="533">
        <v>0.87850000000000006</v>
      </c>
      <c r="R104" s="531">
        <v>23627.545271999999</v>
      </c>
      <c r="S104" s="532">
        <v>9.9299999999999999E-2</v>
      </c>
      <c r="T104" s="533">
        <v>0.9778</v>
      </c>
      <c r="U104" s="531">
        <v>5282.2910880000009</v>
      </c>
      <c r="V104" s="532">
        <v>2.2200000000000001E-2</v>
      </c>
      <c r="W104" s="533">
        <v>1</v>
      </c>
      <c r="X104" s="534">
        <v>1.0000000000000002</v>
      </c>
    </row>
    <row r="105" spans="1:24" x14ac:dyDescent="0.25">
      <c r="A105" s="536"/>
      <c r="B105" s="537"/>
      <c r="C105" s="537"/>
      <c r="D105" s="538">
        <v>1</v>
      </c>
      <c r="E105" s="539">
        <v>3821746.9200000004</v>
      </c>
      <c r="F105" s="540"/>
      <c r="G105" s="541"/>
      <c r="H105" s="542"/>
      <c r="I105" s="540"/>
      <c r="J105" s="541"/>
      <c r="K105" s="543"/>
      <c r="L105" s="544"/>
      <c r="M105" s="532"/>
      <c r="N105" s="546"/>
      <c r="O105" s="544"/>
      <c r="P105" s="532"/>
      <c r="Q105" s="546"/>
      <c r="R105" s="547"/>
      <c r="S105" s="532"/>
      <c r="T105" s="549"/>
      <c r="U105" s="547"/>
      <c r="V105" s="532"/>
      <c r="W105" s="549"/>
      <c r="X105" s="554"/>
    </row>
    <row r="106" spans="1:24" x14ac:dyDescent="0.25">
      <c r="A106" s="550"/>
      <c r="B106" s="930" t="s">
        <v>8</v>
      </c>
      <c r="C106" s="930"/>
      <c r="D106" s="930"/>
      <c r="E106" s="931"/>
      <c r="F106" s="551">
        <v>348303.00543200003</v>
      </c>
      <c r="G106" s="552"/>
      <c r="H106" s="553"/>
      <c r="I106" s="551">
        <v>334532.89525600011</v>
      </c>
      <c r="J106" s="552"/>
      <c r="K106" s="553"/>
      <c r="L106" s="551">
        <v>319335.67922400008</v>
      </c>
      <c r="M106" s="552"/>
      <c r="N106" s="553"/>
      <c r="O106" s="551">
        <v>493367.13231600006</v>
      </c>
      <c r="P106" s="552"/>
      <c r="Q106" s="553"/>
      <c r="R106" s="551">
        <v>409972.503272</v>
      </c>
      <c r="S106" s="552"/>
      <c r="T106" s="553"/>
      <c r="U106" s="551">
        <v>64943.208087999992</v>
      </c>
      <c r="V106" s="552"/>
      <c r="W106" s="553"/>
      <c r="X106" s="554"/>
    </row>
    <row r="107" spans="1:24" x14ac:dyDescent="0.25">
      <c r="A107" s="555"/>
      <c r="B107" s="925" t="s">
        <v>9</v>
      </c>
      <c r="C107" s="925"/>
      <c r="D107" s="925"/>
      <c r="E107" s="926"/>
      <c r="F107" s="569">
        <v>2199595.5018439996</v>
      </c>
      <c r="G107" s="570">
        <v>9.1137119417630086E-2</v>
      </c>
      <c r="H107" s="571">
        <v>0.57554713796799484</v>
      </c>
      <c r="I107" s="569">
        <v>2534128.3970999997</v>
      </c>
      <c r="J107" s="570">
        <v>8.7534026260430678E-2</v>
      </c>
      <c r="K107" s="571">
        <v>0.66308116422842556</v>
      </c>
      <c r="L107" s="569">
        <v>2853464.076324</v>
      </c>
      <c r="M107" s="570">
        <v>8.3557515949800265E-2</v>
      </c>
      <c r="N107" s="571">
        <v>0.74663868017822588</v>
      </c>
      <c r="O107" s="569">
        <v>3346831.2086399999</v>
      </c>
      <c r="P107" s="570">
        <v>0.12909466342056999</v>
      </c>
      <c r="Q107" s="571">
        <v>0.87573334359879584</v>
      </c>
      <c r="R107" s="569">
        <v>3756803.7119119996</v>
      </c>
      <c r="S107" s="570">
        <v>0.10727358766916988</v>
      </c>
      <c r="T107" s="571">
        <v>0.98300693126796568</v>
      </c>
      <c r="U107" s="569">
        <v>3821746.9199999995</v>
      </c>
      <c r="V107" s="570">
        <v>1.6993068732034194E-2</v>
      </c>
      <c r="W107" s="571">
        <v>0.99999999999999989</v>
      </c>
      <c r="X107" s="572"/>
    </row>
    <row r="109" spans="1:24" x14ac:dyDescent="0.25">
      <c r="E109" s="373" t="s">
        <v>279</v>
      </c>
    </row>
    <row r="117" spans="10:10" x14ac:dyDescent="0.25">
      <c r="J117" s="573"/>
    </row>
  </sheetData>
  <mergeCells count="33">
    <mergeCell ref="B6:T6"/>
    <mergeCell ref="C1:X1"/>
    <mergeCell ref="C2:X2"/>
    <mergeCell ref="C3:X3"/>
    <mergeCell ref="A4:X4"/>
    <mergeCell ref="B5:T5"/>
    <mergeCell ref="B7:T7"/>
    <mergeCell ref="U7:X8"/>
    <mergeCell ref="B8:T8"/>
    <mergeCell ref="A9:A10"/>
    <mergeCell ref="B9:C10"/>
    <mergeCell ref="D9:D10"/>
    <mergeCell ref="E9:E10"/>
    <mergeCell ref="F9:H9"/>
    <mergeCell ref="I9:K9"/>
    <mergeCell ref="L9:N9"/>
    <mergeCell ref="A59:A60"/>
    <mergeCell ref="B59:C60"/>
    <mergeCell ref="D59:D60"/>
    <mergeCell ref="E59:E60"/>
    <mergeCell ref="F59:H59"/>
    <mergeCell ref="U59:W59"/>
    <mergeCell ref="B106:E106"/>
    <mergeCell ref="O9:Q9"/>
    <mergeCell ref="R9:T9"/>
    <mergeCell ref="U9:W9"/>
    <mergeCell ref="B56:E56"/>
    <mergeCell ref="B57:E57"/>
    <mergeCell ref="B107:E107"/>
    <mergeCell ref="I59:K59"/>
    <mergeCell ref="L59:N59"/>
    <mergeCell ref="O59:Q59"/>
    <mergeCell ref="R59:T59"/>
  </mergeCells>
  <conditionalFormatting sqref="G11:G14 G16:G34 V16:V34 G36:G54 V36:V55 G61:G64 J61:J64 M61:M64 P61:P64 S61:S64 V61:V64 G66:G84 J66:J84 M66:M84 P66:P84 S66:S84 V66:V84 G86:G104 J86:J104 M86:M105 P86:P105 S86:S105 V86:V105">
    <cfRule type="cellIs" dxfId="5" priority="6" operator="greaterThan">
      <formula>0</formula>
    </cfRule>
  </conditionalFormatting>
  <conditionalFormatting sqref="J11:J14 J16:J34 J36:J54">
    <cfRule type="cellIs" dxfId="4" priority="5" operator="greaterThan">
      <formula>0</formula>
    </cfRule>
  </conditionalFormatting>
  <conditionalFormatting sqref="M11:M14 M16:M34 M36:M54">
    <cfRule type="cellIs" dxfId="3" priority="4" operator="greaterThan">
      <formula>0</formula>
    </cfRule>
  </conditionalFormatting>
  <conditionalFormatting sqref="P11:P14 P16:P34 P36:P54">
    <cfRule type="cellIs" dxfId="2" priority="3" operator="greaterThan">
      <formula>0</formula>
    </cfRule>
  </conditionalFormatting>
  <conditionalFormatting sqref="S11:S14 S16:S34 S36:S54">
    <cfRule type="cellIs" dxfId="1" priority="2" operator="greaterThan">
      <formula>0</formula>
    </cfRule>
  </conditionalFormatting>
  <conditionalFormatting sqref="V11:V14">
    <cfRule type="cellIs" dxfId="0" priority="1" operator="greaterThan">
      <formula>0</formula>
    </cfRule>
  </conditionalFormatting>
  <pageMargins left="0.23622047244094491" right="0.23622047244094491" top="0.35433070866141736" bottom="0.55118110236220474" header="0.31496062992125984" footer="0.31496062992125984"/>
  <pageSetup paperSize="9" scale="40" fitToHeight="0" orientation="landscape" horizontalDpi="4294967292" verticalDpi="300" r:id="rId1"/>
  <headerFooter>
    <oddFooter>Página &amp;P de &amp;N</oddFooter>
  </headerFooter>
  <rowBreaks count="1" manualBreakCount="1">
    <brk id="58" max="2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F56"/>
  <sheetViews>
    <sheetView zoomScale="115" zoomScaleNormal="115" workbookViewId="0">
      <selection activeCell="G1" sqref="G1:J1048576"/>
    </sheetView>
  </sheetViews>
  <sheetFormatPr defaultColWidth="8.85546875" defaultRowHeight="12.75" x14ac:dyDescent="0.2"/>
  <cols>
    <col min="1" max="1" width="21.28515625" style="323" customWidth="1"/>
    <col min="2" max="2" width="21.85546875" style="323" customWidth="1"/>
    <col min="3" max="3" width="18.28515625" style="323" customWidth="1"/>
    <col min="4" max="4" width="23.5703125" style="323" customWidth="1"/>
    <col min="5" max="5" width="16.140625" style="323" customWidth="1"/>
    <col min="6" max="6" width="9.5703125" style="323" customWidth="1"/>
    <col min="7" max="16384" width="8.85546875" style="323"/>
  </cols>
  <sheetData>
    <row r="1" spans="1:6" ht="13.15" customHeight="1" x14ac:dyDescent="0.2">
      <c r="A1" s="486"/>
      <c r="B1" s="974" t="s">
        <v>1</v>
      </c>
      <c r="C1" s="975"/>
      <c r="D1" s="975"/>
      <c r="E1" s="975"/>
      <c r="F1" s="976"/>
    </row>
    <row r="2" spans="1:6" ht="13.9" customHeight="1" x14ac:dyDescent="0.2">
      <c r="A2" s="487"/>
      <c r="B2" s="977" t="s">
        <v>88</v>
      </c>
      <c r="C2" s="978"/>
      <c r="D2" s="978"/>
      <c r="E2" s="978"/>
      <c r="F2" s="979"/>
    </row>
    <row r="3" spans="1:6" ht="13.15" customHeight="1" x14ac:dyDescent="0.2">
      <c r="A3" s="487"/>
      <c r="B3" s="980" t="s">
        <v>1612</v>
      </c>
      <c r="C3" s="981"/>
      <c r="D3" s="981"/>
      <c r="E3" s="981"/>
      <c r="F3" s="982"/>
    </row>
    <row r="4" spans="1:6" ht="20.25" x14ac:dyDescent="0.2">
      <c r="A4" s="965" t="s">
        <v>598</v>
      </c>
      <c r="B4" s="965"/>
      <c r="C4" s="965"/>
      <c r="D4" s="965"/>
      <c r="E4" s="965"/>
      <c r="F4" s="965"/>
    </row>
    <row r="5" spans="1:6" ht="21.75" customHeight="1" x14ac:dyDescent="0.2">
      <c r="A5" s="488" t="s">
        <v>59</v>
      </c>
      <c r="B5" s="983" t="s">
        <v>721</v>
      </c>
      <c r="C5" s="620"/>
      <c r="D5" s="984"/>
      <c r="E5" s="489" t="s">
        <v>43</v>
      </c>
      <c r="F5" s="490"/>
    </row>
    <row r="6" spans="1:6" ht="12.6" customHeight="1" x14ac:dyDescent="0.2">
      <c r="A6" s="488" t="s">
        <v>2</v>
      </c>
      <c r="B6" s="985" t="s">
        <v>101</v>
      </c>
      <c r="C6" s="986"/>
      <c r="D6" s="987"/>
      <c r="E6" s="968"/>
      <c r="F6" s="969"/>
    </row>
    <row r="7" spans="1:6" ht="26.25" customHeight="1" x14ac:dyDescent="0.2">
      <c r="A7" s="488" t="s">
        <v>3</v>
      </c>
      <c r="B7" s="985" t="s">
        <v>722</v>
      </c>
      <c r="C7" s="986"/>
      <c r="D7" s="987"/>
      <c r="E7" s="970" t="s">
        <v>719</v>
      </c>
      <c r="F7" s="971"/>
    </row>
    <row r="8" spans="1:6" ht="18" customHeight="1" x14ac:dyDescent="0.2">
      <c r="A8" s="488" t="s">
        <v>62</v>
      </c>
      <c r="B8" s="988" t="s">
        <v>1613</v>
      </c>
      <c r="C8" s="988"/>
      <c r="D8" s="989"/>
      <c r="E8" s="972"/>
      <c r="F8" s="973"/>
    </row>
    <row r="9" spans="1:6" ht="4.1500000000000004" customHeight="1" x14ac:dyDescent="0.2">
      <c r="A9" s="955"/>
      <c r="B9" s="956"/>
      <c r="C9" s="956"/>
      <c r="D9" s="956"/>
      <c r="E9" s="956"/>
      <c r="F9" s="491"/>
    </row>
    <row r="10" spans="1:6" ht="24" customHeight="1" x14ac:dyDescent="0.2">
      <c r="A10" s="492" t="s">
        <v>22</v>
      </c>
      <c r="B10" s="957" t="s">
        <v>319</v>
      </c>
      <c r="C10" s="958"/>
      <c r="D10" s="958"/>
      <c r="E10" s="958"/>
      <c r="F10" s="959"/>
    </row>
    <row r="11" spans="1:6" x14ac:dyDescent="0.2">
      <c r="A11" s="493"/>
      <c r="B11" s="494"/>
      <c r="C11" s="494"/>
      <c r="D11" s="494"/>
      <c r="E11" s="494"/>
      <c r="F11" s="491"/>
    </row>
    <row r="12" spans="1:6" x14ac:dyDescent="0.2">
      <c r="A12" s="495" t="s">
        <v>23</v>
      </c>
      <c r="B12" s="494"/>
      <c r="C12" s="494"/>
      <c r="D12" s="496"/>
      <c r="E12" s="496"/>
      <c r="F12" s="497"/>
    </row>
    <row r="13" spans="1:6" x14ac:dyDescent="0.2">
      <c r="A13" s="493"/>
      <c r="B13" s="494" t="s">
        <v>24</v>
      </c>
      <c r="C13" s="498">
        <v>3.65</v>
      </c>
      <c r="D13" s="499" t="s">
        <v>0</v>
      </c>
      <c r="E13" s="496"/>
      <c r="F13" s="497"/>
    </row>
    <row r="14" spans="1:6" x14ac:dyDescent="0.2">
      <c r="A14" s="493"/>
      <c r="B14" s="494" t="s">
        <v>25</v>
      </c>
      <c r="C14" s="500">
        <v>5</v>
      </c>
      <c r="D14" s="499" t="s">
        <v>0</v>
      </c>
      <c r="E14" s="496"/>
      <c r="F14" s="497"/>
    </row>
    <row r="15" spans="1:6" x14ac:dyDescent="0.2">
      <c r="A15" s="493"/>
      <c r="B15" s="494" t="s">
        <v>26</v>
      </c>
      <c r="C15" s="501">
        <v>40</v>
      </c>
      <c r="D15" s="499" t="s">
        <v>0</v>
      </c>
      <c r="E15" s="496"/>
      <c r="F15" s="497"/>
    </row>
    <row r="16" spans="1:6" x14ac:dyDescent="0.2">
      <c r="A16" s="493"/>
      <c r="B16" s="502" t="s">
        <v>27</v>
      </c>
      <c r="C16" s="503">
        <v>5.65</v>
      </c>
      <c r="D16" s="504" t="s">
        <v>0</v>
      </c>
      <c r="E16" s="505"/>
      <c r="F16" s="497"/>
    </row>
    <row r="17" spans="1:6" x14ac:dyDescent="0.2">
      <c r="A17" s="493"/>
      <c r="B17" s="494"/>
      <c r="C17" s="494"/>
      <c r="D17" s="505"/>
      <c r="E17" s="960" t="s">
        <v>28</v>
      </c>
      <c r="F17" s="497"/>
    </row>
    <row r="18" spans="1:6" x14ac:dyDescent="0.2">
      <c r="A18" s="493"/>
      <c r="B18" s="506" t="s">
        <v>320</v>
      </c>
      <c r="C18" s="506" t="s">
        <v>321</v>
      </c>
      <c r="D18" s="505" t="s">
        <v>322</v>
      </c>
      <c r="E18" s="961"/>
      <c r="F18" s="497"/>
    </row>
    <row r="19" spans="1:6" x14ac:dyDescent="0.2">
      <c r="A19" s="493" t="s">
        <v>323</v>
      </c>
      <c r="B19" s="507">
        <v>0.03</v>
      </c>
      <c r="C19" s="507">
        <v>0.04</v>
      </c>
      <c r="D19" s="507">
        <v>5.5E-2</v>
      </c>
      <c r="E19" s="508">
        <v>4</v>
      </c>
      <c r="F19" s="497"/>
    </row>
    <row r="20" spans="1:6" x14ac:dyDescent="0.2">
      <c r="A20" s="493" t="s">
        <v>324</v>
      </c>
      <c r="B20" s="507">
        <v>8.0000000000000002E-3</v>
      </c>
      <c r="C20" s="507">
        <v>8.0000000000000002E-3</v>
      </c>
      <c r="D20" s="507">
        <v>0.01</v>
      </c>
      <c r="E20" s="508">
        <v>0.8</v>
      </c>
      <c r="F20" s="497"/>
    </row>
    <row r="21" spans="1:6" x14ac:dyDescent="0.2">
      <c r="A21" s="493" t="s">
        <v>325</v>
      </c>
      <c r="B21" s="507">
        <v>9.7000000000000003E-3</v>
      </c>
      <c r="C21" s="507">
        <v>1.2699999999999999E-2</v>
      </c>
      <c r="D21" s="507">
        <v>1.2699999999999999E-2</v>
      </c>
      <c r="E21" s="508">
        <v>1.27</v>
      </c>
      <c r="F21" s="497"/>
    </row>
    <row r="22" spans="1:6" x14ac:dyDescent="0.2">
      <c r="A22" s="493" t="s">
        <v>326</v>
      </c>
      <c r="B22" s="507">
        <v>5.8999999999999999E-3</v>
      </c>
      <c r="C22" s="507">
        <v>1.23E-2</v>
      </c>
      <c r="D22" s="507">
        <v>1.3899999999999999E-2</v>
      </c>
      <c r="E22" s="508">
        <v>1.23</v>
      </c>
      <c r="F22" s="497"/>
    </row>
    <row r="23" spans="1:6" x14ac:dyDescent="0.2">
      <c r="A23" s="493" t="s">
        <v>327</v>
      </c>
      <c r="B23" s="507">
        <v>6.1600000000000002E-2</v>
      </c>
      <c r="C23" s="507">
        <v>7.3999999999999996E-2</v>
      </c>
      <c r="D23" s="507">
        <v>8.9599999999999999E-2</v>
      </c>
      <c r="E23" s="508">
        <v>7.4</v>
      </c>
      <c r="F23" s="497"/>
    </row>
    <row r="24" spans="1:6" x14ac:dyDescent="0.2">
      <c r="A24" s="493"/>
      <c r="B24" s="494"/>
      <c r="C24" s="494"/>
      <c r="D24" s="505"/>
      <c r="E24" s="505"/>
      <c r="F24" s="497"/>
    </row>
    <row r="25" spans="1:6" x14ac:dyDescent="0.2">
      <c r="A25" s="493"/>
      <c r="B25" s="494"/>
      <c r="C25" s="494"/>
      <c r="D25" s="505"/>
      <c r="E25" s="505"/>
      <c r="F25" s="497"/>
    </row>
    <row r="26" spans="1:6" x14ac:dyDescent="0.2">
      <c r="A26" s="962" t="s">
        <v>29</v>
      </c>
      <c r="B26" s="963"/>
      <c r="C26" s="963"/>
      <c r="D26" s="964"/>
      <c r="E26" s="509">
        <v>0.22220000000000001</v>
      </c>
      <c r="F26" s="510"/>
    </row>
    <row r="27" spans="1:6" ht="5.45" hidden="1" customHeight="1" x14ac:dyDescent="0.2">
      <c r="A27" s="493"/>
      <c r="B27" s="494"/>
      <c r="C27" s="494"/>
      <c r="D27" s="505"/>
      <c r="E27" s="505"/>
      <c r="F27" s="496"/>
    </row>
    <row r="28" spans="1:6" ht="20.25" hidden="1" x14ac:dyDescent="0.2">
      <c r="A28" s="965" t="s">
        <v>328</v>
      </c>
      <c r="B28" s="965"/>
      <c r="C28" s="965"/>
      <c r="D28" s="965"/>
      <c r="E28" s="965"/>
      <c r="F28" s="965"/>
    </row>
    <row r="29" spans="1:6" hidden="1" x14ac:dyDescent="0.2">
      <c r="A29" s="488" t="s">
        <v>59</v>
      </c>
      <c r="B29" s="966" t="s">
        <v>721</v>
      </c>
      <c r="C29" s="966"/>
      <c r="D29" s="967"/>
      <c r="E29" s="489" t="s">
        <v>43</v>
      </c>
      <c r="F29" s="490"/>
    </row>
    <row r="30" spans="1:6" hidden="1" x14ac:dyDescent="0.2">
      <c r="A30" s="488" t="s">
        <v>2</v>
      </c>
      <c r="B30" s="966" t="s">
        <v>101</v>
      </c>
      <c r="C30" s="966"/>
      <c r="D30" s="967"/>
      <c r="E30" s="968"/>
      <c r="F30" s="969"/>
    </row>
    <row r="31" spans="1:6" ht="12.75" hidden="1" customHeight="1" x14ac:dyDescent="0.2">
      <c r="A31" s="488" t="s">
        <v>3</v>
      </c>
      <c r="B31" s="966" t="s">
        <v>722</v>
      </c>
      <c r="C31" s="966"/>
      <c r="D31" s="967"/>
      <c r="E31" s="970" t="s">
        <v>558</v>
      </c>
      <c r="F31" s="971"/>
    </row>
    <row r="32" spans="1:6" ht="18" hidden="1" customHeight="1" x14ac:dyDescent="0.2">
      <c r="A32" s="488" t="s">
        <v>62</v>
      </c>
      <c r="B32" s="966" t="s">
        <v>1613</v>
      </c>
      <c r="C32" s="966"/>
      <c r="D32" s="967"/>
      <c r="E32" s="972"/>
      <c r="F32" s="973"/>
    </row>
    <row r="33" spans="1:6" hidden="1" x14ac:dyDescent="0.2">
      <c r="A33" s="955"/>
      <c r="B33" s="956"/>
      <c r="C33" s="956"/>
      <c r="D33" s="956"/>
      <c r="E33" s="956"/>
      <c r="F33" s="491"/>
    </row>
    <row r="34" spans="1:6" hidden="1" x14ac:dyDescent="0.2">
      <c r="A34" s="492" t="s">
        <v>22</v>
      </c>
      <c r="B34" s="957" t="s">
        <v>242</v>
      </c>
      <c r="C34" s="958"/>
      <c r="D34" s="958"/>
      <c r="E34" s="958"/>
      <c r="F34" s="959"/>
    </row>
    <row r="35" spans="1:6" hidden="1" x14ac:dyDescent="0.2">
      <c r="A35" s="493"/>
      <c r="B35" s="494"/>
      <c r="C35" s="494"/>
      <c r="D35" s="494"/>
      <c r="E35" s="494"/>
      <c r="F35" s="491"/>
    </row>
    <row r="36" spans="1:6" hidden="1" x14ac:dyDescent="0.2">
      <c r="A36" s="495" t="s">
        <v>23</v>
      </c>
      <c r="B36" s="494"/>
      <c r="C36" s="494"/>
      <c r="D36" s="496"/>
      <c r="E36" s="496"/>
      <c r="F36" s="497"/>
    </row>
    <row r="37" spans="1:6" hidden="1" x14ac:dyDescent="0.2">
      <c r="A37" s="493"/>
      <c r="B37" s="494" t="s">
        <v>24</v>
      </c>
      <c r="C37" s="498">
        <v>3.65</v>
      </c>
      <c r="D37" s="499" t="s">
        <v>0</v>
      </c>
      <c r="E37" s="496"/>
      <c r="F37" s="497"/>
    </row>
    <row r="38" spans="1:6" hidden="1" x14ac:dyDescent="0.2">
      <c r="A38" s="493"/>
      <c r="B38" s="494" t="s">
        <v>25</v>
      </c>
      <c r="C38" s="500">
        <v>0</v>
      </c>
      <c r="D38" s="499" t="s">
        <v>0</v>
      </c>
      <c r="E38" s="496"/>
      <c r="F38" s="497"/>
    </row>
    <row r="39" spans="1:6" hidden="1" x14ac:dyDescent="0.2">
      <c r="A39" s="493"/>
      <c r="B39" s="494" t="s">
        <v>26</v>
      </c>
      <c r="C39" s="501">
        <v>100</v>
      </c>
      <c r="D39" s="499" t="s">
        <v>0</v>
      </c>
      <c r="E39" s="496"/>
      <c r="F39" s="497"/>
    </row>
    <row r="40" spans="1:6" hidden="1" x14ac:dyDescent="0.2">
      <c r="A40" s="493"/>
      <c r="B40" s="502" t="s">
        <v>27</v>
      </c>
      <c r="C40" s="503">
        <v>3.65</v>
      </c>
      <c r="D40" s="504" t="s">
        <v>0</v>
      </c>
      <c r="E40" s="505"/>
      <c r="F40" s="497"/>
    </row>
    <row r="41" spans="1:6" hidden="1" x14ac:dyDescent="0.2">
      <c r="A41" s="493"/>
      <c r="B41" s="494"/>
      <c r="C41" s="494"/>
      <c r="D41" s="505"/>
      <c r="E41" s="960" t="s">
        <v>28</v>
      </c>
      <c r="F41" s="497"/>
    </row>
    <row r="42" spans="1:6" hidden="1" x14ac:dyDescent="0.2">
      <c r="A42" s="493"/>
      <c r="B42" s="506" t="s">
        <v>320</v>
      </c>
      <c r="C42" s="506" t="s">
        <v>321</v>
      </c>
      <c r="D42" s="505" t="s">
        <v>322</v>
      </c>
      <c r="E42" s="961"/>
      <c r="F42" s="497"/>
    </row>
    <row r="43" spans="1:6" hidden="1" x14ac:dyDescent="0.2">
      <c r="A43" s="493" t="s">
        <v>323</v>
      </c>
      <c r="B43" s="507">
        <v>1.4999999999999999E-2</v>
      </c>
      <c r="C43" s="507">
        <v>3.4500000000000003E-2</v>
      </c>
      <c r="D43" s="507">
        <v>4.4900000000000002E-2</v>
      </c>
      <c r="E43" s="508">
        <v>3.45</v>
      </c>
      <c r="F43" s="497"/>
    </row>
    <row r="44" spans="1:6" hidden="1" x14ac:dyDescent="0.2">
      <c r="A44" s="493" t="s">
        <v>324</v>
      </c>
      <c r="B44" s="507">
        <v>3.0000000000000001E-3</v>
      </c>
      <c r="C44" s="507">
        <v>4.7999999999999996E-3</v>
      </c>
      <c r="D44" s="507">
        <v>8.2000000000000007E-3</v>
      </c>
      <c r="E44" s="508">
        <v>0.48</v>
      </c>
      <c r="F44" s="497"/>
    </row>
    <row r="45" spans="1:6" hidden="1" x14ac:dyDescent="0.2">
      <c r="A45" s="493" t="s">
        <v>325</v>
      </c>
      <c r="B45" s="507">
        <v>5.5999999999999999E-3</v>
      </c>
      <c r="C45" s="507">
        <v>8.5000000000000006E-3</v>
      </c>
      <c r="D45" s="507">
        <v>8.8999999999999999E-3</v>
      </c>
      <c r="E45" s="508">
        <v>0.85</v>
      </c>
      <c r="F45" s="497"/>
    </row>
    <row r="46" spans="1:6" hidden="1" x14ac:dyDescent="0.2">
      <c r="A46" s="493" t="s">
        <v>326</v>
      </c>
      <c r="B46" s="507">
        <v>8.5000000000000006E-3</v>
      </c>
      <c r="C46" s="507">
        <v>8.5000000000000006E-3</v>
      </c>
      <c r="D46" s="507">
        <v>1.11E-2</v>
      </c>
      <c r="E46" s="508">
        <v>0.85</v>
      </c>
      <c r="F46" s="497"/>
    </row>
    <row r="47" spans="1:6" hidden="1" x14ac:dyDescent="0.2">
      <c r="A47" s="493" t="s">
        <v>327</v>
      </c>
      <c r="B47" s="507">
        <v>3.5000000000000003E-2</v>
      </c>
      <c r="C47" s="507">
        <v>5.11E-2</v>
      </c>
      <c r="D47" s="507">
        <v>6.2199999999999998E-2</v>
      </c>
      <c r="E47" s="508">
        <v>5.1100000000000003</v>
      </c>
      <c r="F47" s="497"/>
    </row>
    <row r="48" spans="1:6" hidden="1" x14ac:dyDescent="0.2">
      <c r="A48" s="493"/>
      <c r="B48" s="494"/>
      <c r="C48" s="494"/>
      <c r="D48" s="505"/>
      <c r="E48" s="505"/>
      <c r="F48" s="497"/>
    </row>
    <row r="49" spans="1:6" hidden="1" x14ac:dyDescent="0.2">
      <c r="A49" s="493"/>
      <c r="B49" s="494"/>
      <c r="C49" s="494"/>
      <c r="D49" s="505"/>
      <c r="E49" s="505"/>
      <c r="F49" s="497"/>
    </row>
    <row r="50" spans="1:6" hidden="1" x14ac:dyDescent="0.2">
      <c r="A50" s="962" t="s">
        <v>29</v>
      </c>
      <c r="B50" s="963"/>
      <c r="C50" s="963"/>
      <c r="D50" s="964"/>
      <c r="E50" s="509">
        <v>0.15278047942916428</v>
      </c>
      <c r="F50" s="510"/>
    </row>
    <row r="51" spans="1:6" x14ac:dyDescent="0.2">
      <c r="A51" s="511"/>
      <c r="B51" s="511"/>
      <c r="C51" s="511"/>
      <c r="D51" s="511"/>
      <c r="E51" s="511"/>
      <c r="F51" s="511"/>
    </row>
    <row r="52" spans="1:6" x14ac:dyDescent="0.2">
      <c r="A52" s="511"/>
      <c r="B52" s="511"/>
      <c r="C52" s="511"/>
      <c r="D52" s="511"/>
      <c r="E52" s="511"/>
      <c r="F52" s="511"/>
    </row>
    <row r="53" spans="1:6" x14ac:dyDescent="0.2">
      <c r="A53" s="511"/>
      <c r="B53" s="511"/>
      <c r="C53" s="511"/>
      <c r="D53" s="511"/>
      <c r="E53" s="511"/>
      <c r="F53" s="511"/>
    </row>
    <row r="54" spans="1:6" x14ac:dyDescent="0.2">
      <c r="A54" s="511"/>
      <c r="B54" s="511"/>
      <c r="C54" s="511"/>
      <c r="D54" s="511"/>
      <c r="E54" s="511"/>
      <c r="F54" s="511"/>
    </row>
    <row r="55" spans="1:6" x14ac:dyDescent="0.2">
      <c r="A55" s="511"/>
      <c r="B55" s="511"/>
      <c r="C55" s="511"/>
      <c r="D55" s="511"/>
      <c r="E55" s="511"/>
      <c r="F55" s="511"/>
    </row>
    <row r="56" spans="1:6" ht="12" customHeight="1" x14ac:dyDescent="0.2">
      <c r="A56" s="511"/>
      <c r="B56" s="511"/>
      <c r="C56" s="511"/>
      <c r="D56" s="511"/>
      <c r="E56" s="511"/>
      <c r="F56" s="511"/>
    </row>
  </sheetData>
  <mergeCells count="25">
    <mergeCell ref="E17:E18"/>
    <mergeCell ref="B1:F1"/>
    <mergeCell ref="B2:F2"/>
    <mergeCell ref="B3:F3"/>
    <mergeCell ref="A4:F4"/>
    <mergeCell ref="B5:D5"/>
    <mergeCell ref="B6:D6"/>
    <mergeCell ref="E6:F6"/>
    <mergeCell ref="B7:D7"/>
    <mergeCell ref="E7:F8"/>
    <mergeCell ref="B8:D8"/>
    <mergeCell ref="A9:E9"/>
    <mergeCell ref="B10:F10"/>
    <mergeCell ref="A33:E33"/>
    <mergeCell ref="B34:F34"/>
    <mergeCell ref="E41:E42"/>
    <mergeCell ref="A50:D50"/>
    <mergeCell ref="A26:D26"/>
    <mergeCell ref="A28:F28"/>
    <mergeCell ref="B29:D29"/>
    <mergeCell ref="B30:D30"/>
    <mergeCell ref="E30:F30"/>
    <mergeCell ref="B31:D31"/>
    <mergeCell ref="E31:F32"/>
    <mergeCell ref="B32:D32"/>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H36"/>
  <sheetViews>
    <sheetView workbookViewId="0"/>
  </sheetViews>
  <sheetFormatPr defaultColWidth="9.140625" defaultRowHeight="12.75" x14ac:dyDescent="0.2"/>
  <cols>
    <col min="1" max="1" width="57.85546875" style="16" customWidth="1"/>
    <col min="2" max="7" width="9.140625" style="16"/>
    <col min="8" max="8" width="45.42578125" style="16" customWidth="1"/>
    <col min="9" max="16384" width="9.140625" style="16"/>
  </cols>
  <sheetData>
    <row r="3" spans="1:8" x14ac:dyDescent="0.2">
      <c r="A3" s="15" t="s">
        <v>83</v>
      </c>
      <c r="B3" s="16" t="s">
        <v>84</v>
      </c>
      <c r="H3" s="15" t="s">
        <v>98</v>
      </c>
    </row>
    <row r="4" spans="1:8" x14ac:dyDescent="0.2">
      <c r="A4" s="15" t="s">
        <v>85</v>
      </c>
      <c r="B4" s="16" t="s">
        <v>301</v>
      </c>
      <c r="H4" s="15" t="s">
        <v>99</v>
      </c>
    </row>
    <row r="5" spans="1:8" x14ac:dyDescent="0.2">
      <c r="A5" s="15" t="s">
        <v>86</v>
      </c>
      <c r="B5" s="16" t="s">
        <v>87</v>
      </c>
      <c r="H5" s="15" t="s">
        <v>100</v>
      </c>
    </row>
    <row r="6" spans="1:8" x14ac:dyDescent="0.2">
      <c r="A6" s="15" t="s">
        <v>88</v>
      </c>
      <c r="B6" s="16" t="s">
        <v>89</v>
      </c>
      <c r="H6" s="15" t="s">
        <v>101</v>
      </c>
    </row>
    <row r="7" spans="1:8" x14ac:dyDescent="0.2">
      <c r="A7" s="15" t="s">
        <v>67</v>
      </c>
      <c r="B7" s="16" t="s">
        <v>300</v>
      </c>
      <c r="H7" s="15" t="s">
        <v>102</v>
      </c>
    </row>
    <row r="8" spans="1:8" x14ac:dyDescent="0.2">
      <c r="A8" s="15" t="s">
        <v>90</v>
      </c>
      <c r="B8" s="16" t="s">
        <v>145</v>
      </c>
      <c r="H8" s="15" t="s">
        <v>103</v>
      </c>
    </row>
    <row r="9" spans="1:8" x14ac:dyDescent="0.2">
      <c r="A9" s="15" t="s">
        <v>95</v>
      </c>
      <c r="B9" s="16" t="s">
        <v>106</v>
      </c>
      <c r="H9" s="15" t="s">
        <v>97</v>
      </c>
    </row>
    <row r="10" spans="1:8" x14ac:dyDescent="0.2">
      <c r="A10" s="15" t="s">
        <v>302</v>
      </c>
      <c r="B10" s="16" t="s">
        <v>308</v>
      </c>
      <c r="H10" s="16" t="s">
        <v>313</v>
      </c>
    </row>
    <row r="11" spans="1:8" x14ac:dyDescent="0.2">
      <c r="A11" s="15" t="s">
        <v>303</v>
      </c>
      <c r="B11" s="16" t="s">
        <v>309</v>
      </c>
      <c r="H11" s="16" t="s">
        <v>314</v>
      </c>
    </row>
    <row r="12" spans="1:8" x14ac:dyDescent="0.2">
      <c r="A12" s="15" t="s">
        <v>304</v>
      </c>
      <c r="H12" s="16" t="s">
        <v>315</v>
      </c>
    </row>
    <row r="13" spans="1:8" x14ac:dyDescent="0.2">
      <c r="A13" s="15" t="s">
        <v>305</v>
      </c>
      <c r="B13" s="16" t="s">
        <v>310</v>
      </c>
      <c r="H13" s="16" t="s">
        <v>316</v>
      </c>
    </row>
    <row r="14" spans="1:8" x14ac:dyDescent="0.2">
      <c r="A14" s="15" t="s">
        <v>306</v>
      </c>
      <c r="B14" s="16" t="s">
        <v>311</v>
      </c>
      <c r="H14" s="16" t="s">
        <v>317</v>
      </c>
    </row>
    <row r="15" spans="1:8" x14ac:dyDescent="0.2">
      <c r="A15" s="15" t="s">
        <v>307</v>
      </c>
      <c r="B15" s="16" t="s">
        <v>312</v>
      </c>
      <c r="H15" s="16" t="s">
        <v>318</v>
      </c>
    </row>
    <row r="16" spans="1:8" x14ac:dyDescent="0.2">
      <c r="A16" s="15" t="s">
        <v>604</v>
      </c>
      <c r="H16" s="16" t="s">
        <v>605</v>
      </c>
    </row>
    <row r="17" spans="1:8" x14ac:dyDescent="0.2">
      <c r="A17" s="15" t="s">
        <v>637</v>
      </c>
      <c r="H17" s="16" t="s">
        <v>638</v>
      </c>
    </row>
    <row r="18" spans="1:8" x14ac:dyDescent="0.2">
      <c r="A18" s="15" t="s">
        <v>639</v>
      </c>
      <c r="H18" s="16" t="s">
        <v>640</v>
      </c>
    </row>
    <row r="19" spans="1:8" x14ac:dyDescent="0.2">
      <c r="A19" s="15" t="s">
        <v>641</v>
      </c>
      <c r="H19" s="16" t="s">
        <v>642</v>
      </c>
    </row>
    <row r="20" spans="1:8" x14ac:dyDescent="0.2">
      <c r="A20" s="16" t="s">
        <v>600</v>
      </c>
      <c r="B20" s="16" t="s">
        <v>602</v>
      </c>
      <c r="H20" s="16" t="s">
        <v>601</v>
      </c>
    </row>
    <row r="22" spans="1:8" x14ac:dyDescent="0.2">
      <c r="A22" s="17" t="s">
        <v>51</v>
      </c>
    </row>
    <row r="23" spans="1:8" x14ac:dyDescent="0.2">
      <c r="A23" s="17" t="s">
        <v>52</v>
      </c>
    </row>
    <row r="24" spans="1:8" x14ac:dyDescent="0.2">
      <c r="A24" s="17" t="s">
        <v>91</v>
      </c>
    </row>
    <row r="25" spans="1:8" x14ac:dyDescent="0.2">
      <c r="A25" s="17" t="s">
        <v>92</v>
      </c>
    </row>
    <row r="26" spans="1:8" x14ac:dyDescent="0.2">
      <c r="A26" s="17" t="s">
        <v>93</v>
      </c>
    </row>
    <row r="27" spans="1:8" x14ac:dyDescent="0.2">
      <c r="A27" s="17" t="s">
        <v>53</v>
      </c>
    </row>
    <row r="28" spans="1:8" x14ac:dyDescent="0.2">
      <c r="A28" s="17" t="s">
        <v>94</v>
      </c>
    </row>
    <row r="30" spans="1:8" x14ac:dyDescent="0.2">
      <c r="A30" s="15"/>
    </row>
    <row r="31" spans="1:8" x14ac:dyDescent="0.2">
      <c r="A31" s="15"/>
    </row>
    <row r="32" spans="1:8" x14ac:dyDescent="0.2">
      <c r="A32" s="15"/>
    </row>
    <row r="33" spans="1:1" x14ac:dyDescent="0.2">
      <c r="A33" s="15"/>
    </row>
    <row r="34" spans="1:1" x14ac:dyDescent="0.2">
      <c r="A34" s="15"/>
    </row>
    <row r="35" spans="1:1" x14ac:dyDescent="0.2">
      <c r="A35" s="15"/>
    </row>
    <row r="36" spans="1:1" x14ac:dyDescent="0.2">
      <c r="A36" s="15"/>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4" tint="0.79998168889431442"/>
  </sheetPr>
  <dimension ref="A1:H32"/>
  <sheetViews>
    <sheetView workbookViewId="0"/>
  </sheetViews>
  <sheetFormatPr defaultColWidth="0" defaultRowHeight="12.75" customHeight="1" zeroHeight="1" x14ac:dyDescent="0.2"/>
  <cols>
    <col min="1" max="2" width="9.140625" style="10" customWidth="1"/>
    <col min="3" max="3" width="55.7109375" style="10" customWidth="1"/>
    <col min="4" max="4" width="54.7109375" style="10" customWidth="1"/>
    <col min="5" max="8" width="9.140625" style="10" hidden="1" customWidth="1"/>
    <col min="9" max="9" width="0" style="10" hidden="1" customWidth="1"/>
    <col min="10" max="16384" width="0" style="10" hidden="1"/>
  </cols>
  <sheetData>
    <row r="1" spans="1:4" ht="12.75" customHeight="1" x14ac:dyDescent="0.2">
      <c r="A1" s="14"/>
      <c r="B1" s="14"/>
      <c r="C1" s="14"/>
      <c r="D1" s="14"/>
    </row>
    <row r="2" spans="1:4" x14ac:dyDescent="0.2">
      <c r="A2" s="14"/>
      <c r="B2" s="14"/>
      <c r="C2" s="14"/>
      <c r="D2" s="14"/>
    </row>
    <row r="3" spans="1:4" x14ac:dyDescent="0.2">
      <c r="A3" s="14"/>
      <c r="B3" s="14"/>
      <c r="C3" s="14"/>
      <c r="D3" s="14"/>
    </row>
    <row r="4" spans="1:4" x14ac:dyDescent="0.2">
      <c r="A4" s="14"/>
      <c r="B4" s="14"/>
      <c r="C4" s="14"/>
      <c r="D4" s="14"/>
    </row>
    <row r="5" spans="1:4" x14ac:dyDescent="0.2">
      <c r="A5" s="14"/>
      <c r="B5" s="14"/>
      <c r="C5" s="14"/>
      <c r="D5" s="14"/>
    </row>
    <row r="6" spans="1:4" ht="13.5" thickBot="1" x14ac:dyDescent="0.25">
      <c r="A6" s="14"/>
      <c r="B6" s="14"/>
      <c r="C6" s="14"/>
      <c r="D6" s="14"/>
    </row>
    <row r="7" spans="1:4" ht="16.5" thickBot="1" x14ac:dyDescent="0.25">
      <c r="A7" s="14"/>
      <c r="B7" s="14"/>
      <c r="C7" s="587" t="s">
        <v>65</v>
      </c>
      <c r="D7" s="588"/>
    </row>
    <row r="8" spans="1:4" x14ac:dyDescent="0.2">
      <c r="A8" s="14"/>
      <c r="B8" s="14"/>
      <c r="C8" s="18" t="s">
        <v>66</v>
      </c>
      <c r="D8" s="19" t="s">
        <v>88</v>
      </c>
    </row>
    <row r="9" spans="1:4" ht="24" x14ac:dyDescent="0.2">
      <c r="A9" s="14"/>
      <c r="B9" s="14"/>
      <c r="C9" s="20" t="s">
        <v>61</v>
      </c>
      <c r="D9" s="145" t="s">
        <v>722</v>
      </c>
    </row>
    <row r="10" spans="1:4" ht="12.75" customHeight="1" thickBot="1" x14ac:dyDescent="0.25">
      <c r="A10" s="14"/>
      <c r="B10" s="14"/>
      <c r="C10" s="22" t="s">
        <v>96</v>
      </c>
      <c r="D10" s="163" t="str">
        <f>VLOOKUP(D8,REFERENCIA!A:K,8,0)</f>
        <v>ELDORADO - MS</v>
      </c>
    </row>
    <row r="11" spans="1:4" ht="14.25" thickBot="1" x14ac:dyDescent="0.25">
      <c r="A11" s="14"/>
      <c r="B11" s="14"/>
      <c r="C11" s="146"/>
      <c r="D11" s="147"/>
    </row>
    <row r="12" spans="1:4" ht="14.25" thickBot="1" x14ac:dyDescent="0.25">
      <c r="A12" s="14"/>
      <c r="B12" s="14"/>
      <c r="C12" s="589" t="s">
        <v>68</v>
      </c>
      <c r="D12" s="590"/>
    </row>
    <row r="13" spans="1:4" x14ac:dyDescent="0.2">
      <c r="A13" s="14"/>
      <c r="B13" s="14"/>
      <c r="C13" s="18" t="s">
        <v>69</v>
      </c>
      <c r="D13" s="19" t="s">
        <v>721</v>
      </c>
    </row>
    <row r="14" spans="1:4" x14ac:dyDescent="0.2">
      <c r="A14" s="14"/>
      <c r="B14" s="14"/>
      <c r="C14" s="20" t="s">
        <v>70</v>
      </c>
      <c r="D14" s="38" t="s">
        <v>724</v>
      </c>
    </row>
    <row r="15" spans="1:4" x14ac:dyDescent="0.2">
      <c r="A15" s="14"/>
      <c r="B15" s="14"/>
      <c r="C15" s="20" t="s">
        <v>71</v>
      </c>
      <c r="D15" s="21" t="s">
        <v>72</v>
      </c>
    </row>
    <row r="16" spans="1:4" x14ac:dyDescent="0.2">
      <c r="A16" s="14"/>
      <c r="B16" s="14"/>
      <c r="C16" s="23" t="s">
        <v>294</v>
      </c>
      <c r="D16" s="21" t="s">
        <v>723</v>
      </c>
    </row>
    <row r="17" spans="1:4" x14ac:dyDescent="0.2">
      <c r="A17" s="14"/>
      <c r="B17" s="14"/>
      <c r="C17" s="23" t="s">
        <v>105</v>
      </c>
      <c r="D17" s="21" t="s">
        <v>723</v>
      </c>
    </row>
    <row r="18" spans="1:4" ht="13.5" thickBot="1" x14ac:dyDescent="0.25">
      <c r="A18" s="14"/>
      <c r="B18" s="14"/>
      <c r="C18" s="22" t="s">
        <v>104</v>
      </c>
      <c r="D18" s="21" t="s">
        <v>723</v>
      </c>
    </row>
    <row r="19" spans="1:4" ht="14.25" thickBot="1" x14ac:dyDescent="0.25">
      <c r="A19" s="14"/>
      <c r="B19" s="14"/>
      <c r="C19" s="146"/>
      <c r="D19" s="148"/>
    </row>
    <row r="20" spans="1:4" ht="14.25" thickBot="1" x14ac:dyDescent="0.25">
      <c r="A20" s="14"/>
      <c r="B20" s="14"/>
      <c r="C20" s="589" t="s">
        <v>73</v>
      </c>
      <c r="D20" s="590"/>
    </row>
    <row r="21" spans="1:4" x14ac:dyDescent="0.2">
      <c r="A21" s="14"/>
      <c r="B21" s="14"/>
      <c r="C21" s="24" t="s">
        <v>74</v>
      </c>
      <c r="D21" s="25" t="s">
        <v>75</v>
      </c>
    </row>
    <row r="22" spans="1:4" x14ac:dyDescent="0.2">
      <c r="A22" s="14"/>
      <c r="B22" s="14"/>
      <c r="C22" s="20" t="s">
        <v>76</v>
      </c>
      <c r="D22" s="26" t="s">
        <v>77</v>
      </c>
    </row>
    <row r="23" spans="1:4" x14ac:dyDescent="0.2">
      <c r="A23" s="14"/>
      <c r="B23" s="14"/>
      <c r="C23" s="20" t="s">
        <v>64</v>
      </c>
      <c r="D23" s="21" t="s">
        <v>78</v>
      </c>
    </row>
    <row r="24" spans="1:4" ht="13.5" thickBot="1" x14ac:dyDescent="0.25">
      <c r="A24" s="14"/>
      <c r="B24" s="14"/>
      <c r="C24" s="22" t="s">
        <v>79</v>
      </c>
      <c r="D24" s="27">
        <f ca="1">TODAY()</f>
        <v>45392</v>
      </c>
    </row>
    <row r="25" spans="1:4" ht="14.25" thickBot="1" x14ac:dyDescent="0.25">
      <c r="A25" s="14"/>
      <c r="B25" s="14"/>
      <c r="C25" s="146"/>
      <c r="D25" s="149"/>
    </row>
    <row r="26" spans="1:4" ht="14.25" thickBot="1" x14ac:dyDescent="0.25">
      <c r="A26" s="14"/>
      <c r="B26" s="14"/>
      <c r="C26" s="589" t="s">
        <v>80</v>
      </c>
      <c r="D26" s="590"/>
    </row>
    <row r="27" spans="1:4" x14ac:dyDescent="0.2">
      <c r="A27" s="14"/>
      <c r="B27" s="14"/>
      <c r="C27" s="24" t="s">
        <v>74</v>
      </c>
      <c r="D27" s="25" t="str">
        <f>VLOOKUP(D8,REFERENCIA!A3:B20,2,FALSE)</f>
        <v>AGUINALDO DOS SANTOS</v>
      </c>
    </row>
    <row r="28" spans="1:4" ht="13.5" thickBot="1" x14ac:dyDescent="0.25">
      <c r="A28" s="14"/>
      <c r="B28" s="14"/>
      <c r="C28" s="22" t="s">
        <v>81</v>
      </c>
      <c r="D28" s="28" t="s">
        <v>82</v>
      </c>
    </row>
    <row r="29" spans="1:4" ht="15.75" hidden="1" x14ac:dyDescent="0.2">
      <c r="C29" s="11"/>
      <c r="D29" s="12"/>
    </row>
    <row r="30" spans="1:4" ht="15.75" hidden="1" x14ac:dyDescent="0.2">
      <c r="C30" s="11"/>
      <c r="D30" s="12"/>
    </row>
    <row r="32" spans="1:4" hidden="1" x14ac:dyDescent="0.2">
      <c r="D32" s="13"/>
    </row>
  </sheetData>
  <sheetProtection sheet="1" selectLockedCells="1"/>
  <dataConsolidate/>
  <mergeCells count="4">
    <mergeCell ref="C7:D7"/>
    <mergeCell ref="C12:D12"/>
    <mergeCell ref="C20:D20"/>
    <mergeCell ref="C26:D26"/>
  </mergeCells>
  <dataValidations disablePrompts="1" count="1">
    <dataValidation type="decimal" allowBlank="1" showErrorMessage="1" error="Digite um valor em percentual._x000a__x000a_Ou seja um valor de 0% (zero) até 100% (cem). " sqref="D11">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REFERENCIA!$A$3:$A$20</xm:f>
          </x14:formula1>
          <xm:sqref>D8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F32"/>
  <sheetViews>
    <sheetView workbookViewId="0"/>
  </sheetViews>
  <sheetFormatPr defaultRowHeight="15" x14ac:dyDescent="0.25"/>
  <cols>
    <col min="1" max="1" width="3.140625" style="1" customWidth="1"/>
    <col min="2" max="3" width="12.7109375" customWidth="1"/>
    <col min="4" max="4" width="5.28515625" customWidth="1"/>
    <col min="5" max="5" width="57.28515625" customWidth="1"/>
  </cols>
  <sheetData>
    <row r="2" spans="1:6" ht="21" customHeight="1" x14ac:dyDescent="0.25">
      <c r="B2" s="591"/>
      <c r="C2" s="592"/>
      <c r="D2" s="597" t="s">
        <v>606</v>
      </c>
      <c r="E2" s="598"/>
    </row>
    <row r="3" spans="1:6" ht="21" customHeight="1" x14ac:dyDescent="0.25">
      <c r="B3" s="593"/>
      <c r="C3" s="594"/>
      <c r="D3" s="599"/>
      <c r="E3" s="600"/>
    </row>
    <row r="4" spans="1:6" ht="20.25" customHeight="1" x14ac:dyDescent="0.25">
      <c r="B4" s="595"/>
      <c r="C4" s="596"/>
      <c r="D4" s="601"/>
      <c r="E4" s="602"/>
    </row>
    <row r="5" spans="1:6" x14ac:dyDescent="0.25">
      <c r="B5" s="603" t="s">
        <v>607</v>
      </c>
      <c r="C5" s="603"/>
      <c r="D5" s="604" t="str">
        <f>ORÇAMENTO_DES!C6</f>
        <v>AMPLIAÇÃO DA UNIDADE DE ATENÇÃO ESPECIALIZADA EM SAÚDE "FERNANDO CONTE"</v>
      </c>
      <c r="E5" s="605"/>
      <c r="F5" s="151"/>
    </row>
    <row r="6" spans="1:6" x14ac:dyDescent="0.25">
      <c r="B6" s="606" t="s">
        <v>608</v>
      </c>
      <c r="C6" s="607"/>
      <c r="D6" s="608" t="s">
        <v>725</v>
      </c>
      <c r="E6" s="605"/>
      <c r="F6" s="151"/>
    </row>
    <row r="7" spans="1:6" x14ac:dyDescent="0.25">
      <c r="B7" s="603" t="s">
        <v>609</v>
      </c>
      <c r="C7" s="603"/>
      <c r="D7" s="604" t="str">
        <f>ORÇAMENTO_DES!C7</f>
        <v>ELDORADO - MS</v>
      </c>
      <c r="E7" s="605"/>
      <c r="F7" s="151"/>
    </row>
    <row r="8" spans="1:6" ht="5.25" customHeight="1" x14ac:dyDescent="0.25">
      <c r="B8" s="152"/>
      <c r="C8" s="152"/>
      <c r="D8" s="152"/>
      <c r="E8" s="153"/>
      <c r="F8" s="151"/>
    </row>
    <row r="9" spans="1:6" x14ac:dyDescent="0.25">
      <c r="B9" s="609" t="s">
        <v>610</v>
      </c>
      <c r="C9" s="610"/>
      <c r="D9" s="610"/>
      <c r="E9" s="611"/>
      <c r="F9" s="151"/>
    </row>
    <row r="10" spans="1:6" ht="15.75" x14ac:dyDescent="0.25">
      <c r="B10" s="612">
        <f t="array" ref="B10">AVERAGE(A12:A32*1)</f>
        <v>1</v>
      </c>
      <c r="C10" s="612"/>
      <c r="D10" s="612"/>
      <c r="E10" s="612"/>
      <c r="F10" s="151"/>
    </row>
    <row r="11" spans="1:6" ht="4.5" customHeight="1" x14ac:dyDescent="0.25">
      <c r="B11" s="152"/>
      <c r="C11" s="152"/>
      <c r="D11" s="152"/>
      <c r="E11" s="153"/>
      <c r="F11" s="151"/>
    </row>
    <row r="12" spans="1:6" ht="22.5" customHeight="1" x14ac:dyDescent="0.25">
      <c r="A12" s="154" t="b">
        <v>1</v>
      </c>
      <c r="B12" s="613" t="s">
        <v>611</v>
      </c>
      <c r="C12" s="614"/>
      <c r="D12" s="155"/>
      <c r="E12" s="156" t="s">
        <v>612</v>
      </c>
    </row>
    <row r="13" spans="1:6" ht="21.75" customHeight="1" x14ac:dyDescent="0.25">
      <c r="A13" s="154" t="b">
        <v>1</v>
      </c>
      <c r="B13" s="615"/>
      <c r="C13" s="616"/>
      <c r="D13" s="155"/>
      <c r="E13" s="156" t="s">
        <v>613</v>
      </c>
    </row>
    <row r="14" spans="1:6" ht="18.75" customHeight="1" x14ac:dyDescent="0.25">
      <c r="A14" s="154" t="b">
        <v>1</v>
      </c>
      <c r="B14" s="615"/>
      <c r="C14" s="616"/>
      <c r="D14" s="155"/>
      <c r="E14" s="156" t="s">
        <v>614</v>
      </c>
    </row>
    <row r="15" spans="1:6" ht="18.75" customHeight="1" x14ac:dyDescent="0.25">
      <c r="A15" s="154" t="b">
        <v>1</v>
      </c>
      <c r="B15" s="615"/>
      <c r="C15" s="616"/>
      <c r="D15" s="155"/>
      <c r="E15" s="156" t="s">
        <v>615</v>
      </c>
    </row>
    <row r="16" spans="1:6" ht="30.75" customHeight="1" x14ac:dyDescent="0.25">
      <c r="A16" s="154" t="b">
        <v>1</v>
      </c>
      <c r="B16" s="615"/>
      <c r="C16" s="616"/>
      <c r="D16" s="155"/>
      <c r="E16" s="156" t="s">
        <v>616</v>
      </c>
    </row>
    <row r="17" spans="1:5" ht="30.75" customHeight="1" x14ac:dyDescent="0.25">
      <c r="A17" s="154" t="b">
        <v>1</v>
      </c>
      <c r="B17" s="615"/>
      <c r="C17" s="616"/>
      <c r="D17" s="155"/>
      <c r="E17" s="156" t="s">
        <v>617</v>
      </c>
    </row>
    <row r="18" spans="1:5" ht="28.5" x14ac:dyDescent="0.25">
      <c r="A18" s="154" t="b">
        <v>1</v>
      </c>
      <c r="B18" s="615"/>
      <c r="C18" s="616"/>
      <c r="D18" s="155"/>
      <c r="E18" s="156" t="s">
        <v>618</v>
      </c>
    </row>
    <row r="19" spans="1:5" ht="32.25" customHeight="1" x14ac:dyDescent="0.25">
      <c r="A19" s="154" t="b">
        <v>1</v>
      </c>
      <c r="B19" s="615"/>
      <c r="C19" s="616"/>
      <c r="D19" s="155"/>
      <c r="E19" s="156" t="s">
        <v>619</v>
      </c>
    </row>
    <row r="20" spans="1:5" ht="23.25" customHeight="1" x14ac:dyDescent="0.25">
      <c r="A20" s="154" t="b">
        <v>1</v>
      </c>
      <c r="B20" s="615"/>
      <c r="C20" s="616"/>
      <c r="D20" s="155"/>
      <c r="E20" s="156" t="s">
        <v>620</v>
      </c>
    </row>
    <row r="21" spans="1:5" ht="30.75" customHeight="1" x14ac:dyDescent="0.25">
      <c r="A21" s="154" t="b">
        <v>1</v>
      </c>
      <c r="B21" s="615"/>
      <c r="C21" s="616"/>
      <c r="D21" s="155"/>
      <c r="E21" s="156" t="s">
        <v>621</v>
      </c>
    </row>
    <row r="22" spans="1:5" ht="30" customHeight="1" x14ac:dyDescent="0.25">
      <c r="A22" s="154" t="b">
        <v>1</v>
      </c>
      <c r="B22" s="615"/>
      <c r="C22" s="616"/>
      <c r="D22" s="155"/>
      <c r="E22" s="156" t="s">
        <v>622</v>
      </c>
    </row>
    <row r="23" spans="1:5" ht="29.25" customHeight="1" x14ac:dyDescent="0.25">
      <c r="A23" s="154" t="b">
        <v>1</v>
      </c>
      <c r="B23" s="615"/>
      <c r="C23" s="616"/>
      <c r="D23" s="155"/>
      <c r="E23" s="156" t="s">
        <v>623</v>
      </c>
    </row>
    <row r="24" spans="1:5" ht="29.25" customHeight="1" x14ac:dyDescent="0.25">
      <c r="A24" s="154" t="b">
        <v>1</v>
      </c>
      <c r="B24" s="615"/>
      <c r="C24" s="616"/>
      <c r="D24" s="155"/>
      <c r="E24" s="156" t="s">
        <v>624</v>
      </c>
    </row>
    <row r="25" spans="1:5" ht="29.25" customHeight="1" x14ac:dyDescent="0.25">
      <c r="A25" s="154" t="b">
        <v>1</v>
      </c>
      <c r="B25" s="615"/>
      <c r="C25" s="616"/>
      <c r="D25" s="155"/>
      <c r="E25" s="156" t="s">
        <v>625</v>
      </c>
    </row>
    <row r="26" spans="1:5" ht="29.25" customHeight="1" x14ac:dyDescent="0.25">
      <c r="A26" s="154" t="b">
        <v>1</v>
      </c>
      <c r="B26" s="615"/>
      <c r="C26" s="616"/>
      <c r="D26" s="155"/>
      <c r="E26" s="156" t="s">
        <v>626</v>
      </c>
    </row>
    <row r="27" spans="1:5" ht="29.25" customHeight="1" x14ac:dyDescent="0.25">
      <c r="A27" s="154" t="b">
        <v>1</v>
      </c>
      <c r="B27" s="615"/>
      <c r="C27" s="616"/>
      <c r="D27" s="155"/>
      <c r="E27" s="156" t="s">
        <v>627</v>
      </c>
    </row>
    <row r="28" spans="1:5" ht="29.25" customHeight="1" x14ac:dyDescent="0.25">
      <c r="A28" s="154" t="b">
        <v>1</v>
      </c>
      <c r="B28" s="615"/>
      <c r="C28" s="616"/>
      <c r="D28" s="155"/>
      <c r="E28" s="156" t="s">
        <v>628</v>
      </c>
    </row>
    <row r="29" spans="1:5" ht="29.25" customHeight="1" x14ac:dyDescent="0.25">
      <c r="A29" s="154" t="b">
        <v>1</v>
      </c>
      <c r="B29" s="615"/>
      <c r="C29" s="616"/>
      <c r="D29" s="155"/>
      <c r="E29" s="156" t="s">
        <v>629</v>
      </c>
    </row>
    <row r="30" spans="1:5" ht="29.25" customHeight="1" x14ac:dyDescent="0.25">
      <c r="A30" s="154" t="b">
        <v>1</v>
      </c>
      <c r="B30" s="615"/>
      <c r="C30" s="616"/>
      <c r="D30" s="155"/>
      <c r="E30" s="156" t="s">
        <v>630</v>
      </c>
    </row>
    <row r="31" spans="1:5" ht="29.25" customHeight="1" x14ac:dyDescent="0.25">
      <c r="A31" s="154" t="b">
        <v>1</v>
      </c>
      <c r="B31" s="615"/>
      <c r="C31" s="616"/>
      <c r="D31" s="155"/>
      <c r="E31" s="156" t="s">
        <v>631</v>
      </c>
    </row>
    <row r="32" spans="1:5" ht="29.25" customHeight="1" x14ac:dyDescent="0.25">
      <c r="A32" s="154" t="b">
        <v>1</v>
      </c>
      <c r="B32" s="617"/>
      <c r="C32" s="618"/>
      <c r="D32" s="155"/>
      <c r="E32" s="156" t="s">
        <v>632</v>
      </c>
    </row>
  </sheetData>
  <mergeCells count="11">
    <mergeCell ref="B7:C7"/>
    <mergeCell ref="D7:E7"/>
    <mergeCell ref="B9:E9"/>
    <mergeCell ref="B10:E10"/>
    <mergeCell ref="B12:C32"/>
    <mergeCell ref="B2:C4"/>
    <mergeCell ref="D2:E4"/>
    <mergeCell ref="B5:C5"/>
    <mergeCell ref="D5:E5"/>
    <mergeCell ref="B6:C6"/>
    <mergeCell ref="D6:E6"/>
  </mergeCells>
  <conditionalFormatting sqref="B10:E10">
    <cfRule type="dataBar" priority="2">
      <dataBar>
        <cfvo type="num" val="0"/>
        <cfvo type="num" val="1"/>
        <color rgb="FF00B050"/>
      </dataBar>
      <extLst>
        <ext xmlns:x14="http://schemas.microsoft.com/office/spreadsheetml/2009/9/main" uri="{B025F937-C7B1-47D3-B67F-A62EFF666E3E}">
          <x14:id>{17451269-AF25-4B63-88F0-1E523205FFC8}</x14:id>
        </ext>
      </extLst>
    </cfRule>
  </conditionalFormatting>
  <conditionalFormatting sqref="E12:E32">
    <cfRule type="expression" dxfId="34" priority="1">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4642" r:id="rId21"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mc:AlternateContent xmlns:mc="http://schemas.openxmlformats.org/markup-compatibility/2006">
          <mc:Choice Requires="x14">
            <control shapeId="154643" r:id="rId22"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4644" r:id="rId23"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4645" r:id="rId24"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7451269-AF25-4B63-88F0-1E523205FFC8}">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8"/>
  <sheetViews>
    <sheetView tabSelected="1" zoomScale="115" zoomScaleNormal="115" workbookViewId="0">
      <selection activeCell="I18" sqref="I18:J18"/>
    </sheetView>
  </sheetViews>
  <sheetFormatPr defaultRowHeight="15" x14ac:dyDescent="0.25"/>
  <cols>
    <col min="1" max="1" width="20" style="281" customWidth="1"/>
    <col min="2" max="16384" width="9.140625" style="281"/>
  </cols>
  <sheetData>
    <row r="1" spans="1:13" ht="14.45" customHeight="1" x14ac:dyDescent="0.25">
      <c r="A1" s="512"/>
      <c r="B1" s="513"/>
      <c r="C1" s="621" t="s">
        <v>1</v>
      </c>
      <c r="D1" s="622"/>
      <c r="E1" s="622"/>
      <c r="F1" s="622"/>
      <c r="G1" s="622"/>
      <c r="H1" s="622"/>
      <c r="I1" s="622"/>
      <c r="J1" s="622"/>
      <c r="K1" s="622"/>
      <c r="L1" s="622"/>
      <c r="M1" s="623"/>
    </row>
    <row r="2" spans="1:13" ht="14.45" customHeight="1" x14ac:dyDescent="0.25">
      <c r="A2" s="514"/>
      <c r="B2" s="515"/>
      <c r="C2" s="624" t="s">
        <v>88</v>
      </c>
      <c r="D2" s="625"/>
      <c r="E2" s="625"/>
      <c r="F2" s="625"/>
      <c r="G2" s="625"/>
      <c r="H2" s="625"/>
      <c r="I2" s="625"/>
      <c r="J2" s="625"/>
      <c r="K2" s="625"/>
      <c r="L2" s="625"/>
      <c r="M2" s="626"/>
    </row>
    <row r="3" spans="1:13" ht="14.45" customHeight="1" x14ac:dyDescent="0.25">
      <c r="A3" s="514"/>
      <c r="B3" s="577"/>
      <c r="C3" s="627" t="s">
        <v>1612</v>
      </c>
      <c r="D3" s="628"/>
      <c r="E3" s="628"/>
      <c r="F3" s="628"/>
      <c r="G3" s="628"/>
      <c r="H3" s="628"/>
      <c r="I3" s="628"/>
      <c r="J3" s="628"/>
      <c r="K3" s="628"/>
      <c r="L3" s="628"/>
      <c r="M3" s="629"/>
    </row>
    <row r="4" spans="1:13" ht="20.45" customHeight="1" x14ac:dyDescent="0.25">
      <c r="A4" s="630" t="s">
        <v>1608</v>
      </c>
      <c r="B4" s="631"/>
      <c r="C4" s="631"/>
      <c r="D4" s="631"/>
      <c r="E4" s="631"/>
      <c r="F4" s="631"/>
      <c r="G4" s="631"/>
      <c r="H4" s="631"/>
      <c r="I4" s="631"/>
      <c r="J4" s="631"/>
      <c r="K4" s="631"/>
      <c r="L4" s="631"/>
      <c r="M4" s="632"/>
    </row>
    <row r="5" spans="1:13" ht="14.45" customHeight="1" x14ac:dyDescent="0.25">
      <c r="A5" s="578" t="s">
        <v>59</v>
      </c>
      <c r="B5" s="619" t="s">
        <v>721</v>
      </c>
      <c r="C5" s="620"/>
      <c r="D5" s="620"/>
      <c r="E5" s="620"/>
      <c r="F5" s="620"/>
      <c r="G5" s="620"/>
      <c r="H5" s="620"/>
      <c r="I5" s="643" t="s">
        <v>43</v>
      </c>
      <c r="J5" s="643"/>
      <c r="K5" s="643"/>
      <c r="L5" s="643"/>
      <c r="M5" s="644"/>
    </row>
    <row r="6" spans="1:13" ht="14.45" customHeight="1" x14ac:dyDescent="0.25">
      <c r="A6" s="578" t="s">
        <v>60</v>
      </c>
      <c r="B6" s="619" t="s">
        <v>101</v>
      </c>
      <c r="C6" s="620"/>
      <c r="D6" s="620"/>
      <c r="E6" s="620"/>
      <c r="F6" s="620"/>
      <c r="G6" s="620"/>
      <c r="H6" s="620"/>
      <c r="I6" s="645" t="s">
        <v>719</v>
      </c>
      <c r="J6" s="645"/>
      <c r="K6" s="645"/>
      <c r="L6" s="645"/>
      <c r="M6" s="646"/>
    </row>
    <row r="7" spans="1:13" ht="14.45" customHeight="1" x14ac:dyDescent="0.25">
      <c r="A7" s="578" t="s">
        <v>61</v>
      </c>
      <c r="B7" s="619" t="s">
        <v>722</v>
      </c>
      <c r="C7" s="620"/>
      <c r="D7" s="620"/>
      <c r="E7" s="620"/>
      <c r="F7" s="620"/>
      <c r="G7" s="620"/>
      <c r="H7" s="620"/>
      <c r="I7" s="645"/>
      <c r="J7" s="645"/>
      <c r="K7" s="645"/>
      <c r="L7" s="645"/>
      <c r="M7" s="646"/>
    </row>
    <row r="8" spans="1:13" ht="14.45" customHeight="1" x14ac:dyDescent="0.25">
      <c r="A8" s="578" t="s">
        <v>62</v>
      </c>
      <c r="B8" s="649" t="s">
        <v>1613</v>
      </c>
      <c r="C8" s="620"/>
      <c r="D8" s="620"/>
      <c r="E8" s="620"/>
      <c r="F8" s="620"/>
      <c r="G8" s="620"/>
      <c r="H8" s="620"/>
      <c r="I8" s="647"/>
      <c r="J8" s="647"/>
      <c r="K8" s="647"/>
      <c r="L8" s="647"/>
      <c r="M8" s="648"/>
    </row>
    <row r="9" spans="1:13" ht="15" customHeight="1" x14ac:dyDescent="0.25">
      <c r="A9" s="650" t="s">
        <v>5</v>
      </c>
      <c r="B9" s="652" t="s">
        <v>633</v>
      </c>
      <c r="C9" s="652"/>
      <c r="D9" s="652"/>
      <c r="E9" s="652"/>
      <c r="F9" s="652"/>
      <c r="G9" s="652"/>
      <c r="H9" s="652"/>
      <c r="I9" s="633" t="s">
        <v>726</v>
      </c>
      <c r="J9" s="634"/>
      <c r="K9" s="637" t="s">
        <v>532</v>
      </c>
      <c r="L9" s="638"/>
      <c r="M9" s="639"/>
    </row>
    <row r="10" spans="1:13" x14ac:dyDescent="0.25">
      <c r="A10" s="651" t="s">
        <v>5</v>
      </c>
      <c r="B10" s="652"/>
      <c r="C10" s="652"/>
      <c r="D10" s="652"/>
      <c r="E10" s="652"/>
      <c r="F10" s="652"/>
      <c r="G10" s="652"/>
      <c r="H10" s="652"/>
      <c r="I10" s="635"/>
      <c r="J10" s="636"/>
      <c r="K10" s="640"/>
      <c r="L10" s="641"/>
      <c r="M10" s="642"/>
    </row>
    <row r="11" spans="1:13" x14ac:dyDescent="0.25">
      <c r="A11" s="579" t="s">
        <v>11</v>
      </c>
      <c r="B11" s="652" t="s">
        <v>4</v>
      </c>
      <c r="C11" s="652"/>
      <c r="D11" s="652"/>
      <c r="E11" s="652"/>
      <c r="F11" s="652"/>
      <c r="G11" s="652"/>
      <c r="H11" s="652"/>
      <c r="I11" s="653">
        <v>1.2069231941711099E-2</v>
      </c>
      <c r="J11" s="654"/>
      <c r="K11" s="655">
        <v>46125.55</v>
      </c>
      <c r="L11" s="656"/>
      <c r="M11" s="657"/>
    </row>
    <row r="12" spans="1:13" x14ac:dyDescent="0.25">
      <c r="A12" s="579" t="s">
        <v>10</v>
      </c>
      <c r="B12" s="652" t="s">
        <v>643</v>
      </c>
      <c r="C12" s="652"/>
      <c r="D12" s="652"/>
      <c r="E12" s="652"/>
      <c r="F12" s="652"/>
      <c r="G12" s="652"/>
      <c r="H12" s="652"/>
      <c r="I12" s="653">
        <v>1.2466618276230605E-2</v>
      </c>
      <c r="J12" s="654"/>
      <c r="K12" s="655">
        <v>47644.260000000009</v>
      </c>
      <c r="L12" s="656"/>
      <c r="M12" s="657"/>
    </row>
    <row r="13" spans="1:13" x14ac:dyDescent="0.25">
      <c r="A13" s="579" t="s">
        <v>17</v>
      </c>
      <c r="B13" s="652" t="s">
        <v>336</v>
      </c>
      <c r="C13" s="652"/>
      <c r="D13" s="652"/>
      <c r="E13" s="652"/>
      <c r="F13" s="652"/>
      <c r="G13" s="652"/>
      <c r="H13" s="652"/>
      <c r="I13" s="653">
        <v>1.8095756063303118E-3</v>
      </c>
      <c r="J13" s="654"/>
      <c r="K13" s="655">
        <v>6915.74</v>
      </c>
      <c r="L13" s="656"/>
      <c r="M13" s="657"/>
    </row>
    <row r="14" spans="1:13" x14ac:dyDescent="0.25">
      <c r="A14" s="579" t="s">
        <v>31</v>
      </c>
      <c r="B14" s="652" t="s">
        <v>111</v>
      </c>
      <c r="C14" s="652"/>
      <c r="D14" s="652"/>
      <c r="E14" s="652"/>
      <c r="F14" s="652"/>
      <c r="G14" s="652"/>
      <c r="H14" s="652"/>
      <c r="I14" s="653">
        <v>2.9253663923931427E-3</v>
      </c>
      <c r="J14" s="654"/>
      <c r="K14" s="655">
        <v>11180.010000000002</v>
      </c>
      <c r="L14" s="656"/>
      <c r="M14" s="657"/>
    </row>
    <row r="15" spans="1:13" x14ac:dyDescent="0.25">
      <c r="A15" s="579" t="s">
        <v>54</v>
      </c>
      <c r="B15" s="652" t="s">
        <v>1175</v>
      </c>
      <c r="C15" s="652"/>
      <c r="D15" s="652"/>
      <c r="E15" s="652"/>
      <c r="F15" s="652"/>
      <c r="G15" s="652"/>
      <c r="H15" s="652"/>
      <c r="I15" s="653">
        <v>0.52808024504144813</v>
      </c>
      <c r="J15" s="654"/>
      <c r="K15" s="655">
        <v>2018189.0499999991</v>
      </c>
      <c r="L15" s="656"/>
      <c r="M15" s="657"/>
    </row>
    <row r="16" spans="1:13" x14ac:dyDescent="0.25">
      <c r="A16" s="579" t="s">
        <v>117</v>
      </c>
      <c r="B16" s="652" t="s">
        <v>1270</v>
      </c>
      <c r="C16" s="652"/>
      <c r="D16" s="652"/>
      <c r="E16" s="652"/>
      <c r="F16" s="652"/>
      <c r="G16" s="652"/>
      <c r="H16" s="652"/>
      <c r="I16" s="653">
        <v>0.3803892043170668</v>
      </c>
      <c r="J16" s="654"/>
      <c r="K16" s="655">
        <v>1453751.2700000003</v>
      </c>
      <c r="L16" s="656"/>
      <c r="M16" s="657"/>
    </row>
    <row r="17" spans="1:13" x14ac:dyDescent="0.25">
      <c r="A17" s="579" t="s">
        <v>57</v>
      </c>
      <c r="B17" s="652" t="s">
        <v>1566</v>
      </c>
      <c r="C17" s="652"/>
      <c r="D17" s="652"/>
      <c r="E17" s="652"/>
      <c r="F17" s="652"/>
      <c r="G17" s="652"/>
      <c r="H17" s="652"/>
      <c r="I17" s="653">
        <v>6.2259758424820046E-2</v>
      </c>
      <c r="J17" s="654"/>
      <c r="K17" s="655">
        <v>237941.04</v>
      </c>
      <c r="L17" s="656"/>
      <c r="M17" s="657"/>
    </row>
    <row r="18" spans="1:13" x14ac:dyDescent="0.25">
      <c r="A18" s="373"/>
      <c r="B18" s="373"/>
      <c r="C18" s="373"/>
      <c r="D18" s="373"/>
      <c r="E18" s="373"/>
      <c r="F18" s="373"/>
      <c r="G18" s="373"/>
      <c r="H18" s="373"/>
      <c r="I18" s="658">
        <v>1.0000000000000002</v>
      </c>
      <c r="J18" s="659"/>
      <c r="K18" s="660">
        <v>3821746.919999999</v>
      </c>
      <c r="L18" s="659"/>
      <c r="M18" s="659"/>
    </row>
  </sheetData>
  <mergeCells count="37">
    <mergeCell ref="I18:J18"/>
    <mergeCell ref="K18:M18"/>
    <mergeCell ref="I11:J11"/>
    <mergeCell ref="K11:M11"/>
    <mergeCell ref="I15:J15"/>
    <mergeCell ref="K15:M15"/>
    <mergeCell ref="I16:J16"/>
    <mergeCell ref="K16:M16"/>
    <mergeCell ref="B17:H17"/>
    <mergeCell ref="B15:H15"/>
    <mergeCell ref="B16:H16"/>
    <mergeCell ref="I12:J12"/>
    <mergeCell ref="K12:M12"/>
    <mergeCell ref="I13:J13"/>
    <mergeCell ref="K13:M13"/>
    <mergeCell ref="I14:J14"/>
    <mergeCell ref="K14:M14"/>
    <mergeCell ref="I17:J17"/>
    <mergeCell ref="K17:M17"/>
    <mergeCell ref="A9:A10"/>
    <mergeCell ref="B9:H10"/>
    <mergeCell ref="B13:H13"/>
    <mergeCell ref="B14:H14"/>
    <mergeCell ref="B11:H11"/>
    <mergeCell ref="B12:H12"/>
    <mergeCell ref="I9:J10"/>
    <mergeCell ref="K9:M10"/>
    <mergeCell ref="I5:M5"/>
    <mergeCell ref="I6:M8"/>
    <mergeCell ref="B7:H7"/>
    <mergeCell ref="B8:H8"/>
    <mergeCell ref="B5:H5"/>
    <mergeCell ref="B6:H6"/>
    <mergeCell ref="C1:M1"/>
    <mergeCell ref="C2:M2"/>
    <mergeCell ref="C3:M3"/>
    <mergeCell ref="A4:M4"/>
  </mergeCells>
  <pageMargins left="0.511811024" right="0.511811024" top="0.78740157499999996" bottom="0.78740157499999996" header="0.31496062000000002" footer="0.31496062000000002"/>
  <pageSetup paperSize="9" scale="71" fitToHeight="0"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T19"/>
  <sheetViews>
    <sheetView workbookViewId="0"/>
  </sheetViews>
  <sheetFormatPr defaultColWidth="9.140625" defaultRowHeight="15" x14ac:dyDescent="0.25"/>
  <cols>
    <col min="1" max="1" width="9.140625" style="282"/>
    <col min="2" max="2" width="24.5703125" style="286" customWidth="1"/>
    <col min="3" max="3" width="68.28515625" style="319" customWidth="1"/>
    <col min="4" max="4" width="11.5703125" style="286" customWidth="1"/>
    <col min="5" max="5" width="13.5703125" style="320" customWidth="1"/>
    <col min="6" max="6" width="16.42578125" style="285" customWidth="1"/>
    <col min="7" max="8" width="14" style="286" bestFit="1" customWidth="1"/>
    <col min="9" max="9" width="12.5703125" style="286" bestFit="1" customWidth="1"/>
    <col min="10" max="10" width="9.140625" style="286"/>
    <col min="11" max="11" width="10.140625" style="286" bestFit="1" customWidth="1"/>
    <col min="12" max="16384" width="9.140625" style="286"/>
  </cols>
  <sheetData>
    <row r="1" spans="2:20" x14ac:dyDescent="0.25">
      <c r="B1" s="282"/>
      <c r="C1" s="283"/>
      <c r="D1" s="282"/>
      <c r="E1" s="284"/>
    </row>
    <row r="2" spans="2:20" x14ac:dyDescent="0.25">
      <c r="B2" s="287"/>
      <c r="C2" s="288" t="str">
        <f>ORÇAMENTO_DES!D2</f>
        <v>GOVERNO DO ESTADO DE MATO GROSSO DO SUL</v>
      </c>
      <c r="D2" s="289"/>
      <c r="E2" s="290"/>
      <c r="F2" s="291"/>
      <c r="G2" s="292"/>
      <c r="H2" s="292" t="s">
        <v>634</v>
      </c>
      <c r="I2" s="292" t="s">
        <v>635</v>
      </c>
    </row>
    <row r="3" spans="2:20" ht="15.75" x14ac:dyDescent="0.25">
      <c r="B3" s="293"/>
      <c r="C3" s="294" t="str">
        <f>ORÇAMENTO_DES!D3</f>
        <v>PREFEITURA MUNICIPAL DE ELDORADO</v>
      </c>
      <c r="D3" s="295"/>
      <c r="E3" s="296"/>
      <c r="F3" s="291"/>
      <c r="G3" s="292"/>
      <c r="H3" s="292">
        <v>283.47000000000003</v>
      </c>
      <c r="I3" s="297" t="e">
        <f>#REF!/H3</f>
        <v>#REF!</v>
      </c>
    </row>
    <row r="4" spans="2:20" x14ac:dyDescent="0.25">
      <c r="B4" s="298"/>
      <c r="C4" s="288" t="str">
        <f>ORÇAMENTO_DES!D4</f>
        <v>SECRETARIA DE OBRAS</v>
      </c>
      <c r="D4" s="289"/>
      <c r="E4" s="290"/>
      <c r="F4" s="291"/>
      <c r="G4" s="292"/>
      <c r="H4" s="292"/>
      <c r="I4" s="292"/>
    </row>
    <row r="5" spans="2:20" ht="18" x14ac:dyDescent="0.25">
      <c r="B5" s="661" t="s">
        <v>636</v>
      </c>
      <c r="C5" s="662"/>
      <c r="D5" s="662"/>
      <c r="E5" s="663"/>
      <c r="F5" s="291"/>
      <c r="G5" s="292"/>
      <c r="H5" s="292"/>
      <c r="I5" s="292"/>
    </row>
    <row r="6" spans="2:20" x14ac:dyDescent="0.25">
      <c r="B6" s="299" t="s">
        <v>59</v>
      </c>
      <c r="C6" s="300" t="str">
        <f>ORÇAMENTO_DES!C6</f>
        <v>AMPLIAÇÃO DA UNIDADE DE ATENÇÃO ESPECIALIZADA EM SAÚDE "FERNANDO CONTE"</v>
      </c>
      <c r="D6" s="664" t="s">
        <v>43</v>
      </c>
      <c r="E6" s="665"/>
      <c r="F6" s="291"/>
      <c r="G6" s="292"/>
      <c r="H6" s="292"/>
      <c r="I6" s="292"/>
    </row>
    <row r="7" spans="2:20" x14ac:dyDescent="0.25">
      <c r="B7" s="299" t="s">
        <v>60</v>
      </c>
      <c r="C7" s="300" t="str">
        <f>ORÇAMENTO_DES!C7</f>
        <v>ELDORADO - MS</v>
      </c>
      <c r="D7" s="666" t="e">
        <f>ORÇAMENTO_DES!#REF!</f>
        <v>#REF!</v>
      </c>
      <c r="E7" s="667"/>
      <c r="F7" s="291"/>
    </row>
    <row r="8" spans="2:20" x14ac:dyDescent="0.25">
      <c r="B8" s="301" t="s">
        <v>61</v>
      </c>
      <c r="C8" s="302" t="str">
        <f>ORÇAMENTO_DES!C8</f>
        <v>RUA SANTA CATARINA ESQ. COM RUA SPÁRTACO ASTOLPHI MUNICÍPIO DE ELDORADO-MS</v>
      </c>
      <c r="D8" s="666"/>
      <c r="E8" s="667"/>
      <c r="F8" s="291"/>
    </row>
    <row r="9" spans="2:20" x14ac:dyDescent="0.25">
      <c r="B9" s="299" t="s">
        <v>33</v>
      </c>
      <c r="C9" s="303" t="e">
        <f>ORÇAMENTO_DES!#REF!</f>
        <v>#REF!</v>
      </c>
      <c r="D9" s="666"/>
      <c r="E9" s="667"/>
      <c r="F9" s="291"/>
    </row>
    <row r="10" spans="2:20" x14ac:dyDescent="0.25">
      <c r="B10" s="299" t="s">
        <v>559</v>
      </c>
      <c r="C10" s="304">
        <f>ORÇAMENTO_DES!C9</f>
        <v>0.22220000000000001</v>
      </c>
      <c r="D10" s="666"/>
      <c r="E10" s="667"/>
      <c r="F10" s="291"/>
    </row>
    <row r="11" spans="2:20" x14ac:dyDescent="0.25">
      <c r="B11" s="301" t="s">
        <v>62</v>
      </c>
      <c r="C11" s="305" t="str">
        <f>ORÇAMENTO_DES!C10</f>
        <v>AGESUL(JANEIRO/2024) SINAPI (JANEIRO/2024) SBC (JANEIRO/2024)</v>
      </c>
      <c r="D11" s="668"/>
      <c r="E11" s="669"/>
      <c r="F11" s="291"/>
      <c r="G11" s="292"/>
      <c r="H11" s="292"/>
      <c r="I11" s="292"/>
    </row>
    <row r="12" spans="2:20" x14ac:dyDescent="0.25">
      <c r="B12" s="306" t="s">
        <v>63</v>
      </c>
      <c r="C12" s="307" t="str">
        <f>ORÇAMENTO_DES!C11</f>
        <v>ENCARGOS SOCIAIS: S DES 106,76%(HORA) 64,39%(MÊS)</v>
      </c>
      <c r="D12" s="308"/>
      <c r="E12" s="309"/>
      <c r="F12" s="291"/>
      <c r="G12" s="292"/>
      <c r="H12" s="292"/>
      <c r="I12" s="292"/>
    </row>
    <row r="13" spans="2:20" x14ac:dyDescent="0.25">
      <c r="B13" s="310" t="s">
        <v>40</v>
      </c>
      <c r="C13" s="311" t="s">
        <v>49</v>
      </c>
      <c r="D13" s="311" t="s">
        <v>36</v>
      </c>
      <c r="E13" s="312" t="s">
        <v>37</v>
      </c>
      <c r="F13" s="313"/>
      <c r="G13" s="292"/>
      <c r="H13" s="292"/>
    </row>
    <row r="14" spans="2:20" x14ac:dyDescent="0.25">
      <c r="B14" s="314" t="s">
        <v>12</v>
      </c>
      <c r="C14" s="315" t="str">
        <f>VLOOKUP(Tabela32[[#This Row],[ITEM]],ORÇAMENTO_DES!B:L,6,0)</f>
        <v>SERVIÇOS PRELIMINARES</v>
      </c>
      <c r="D14" s="316">
        <f>VLOOKUP(Tabela32[[#This Row],[ITEM]],ORÇAMENTO_DES!B:L,7,0)</f>
        <v>0</v>
      </c>
      <c r="E14" s="317">
        <f>VLOOKUP(Tabela32[[#This Row],[ITEM]],ORÇAMENTO_DES!B:L,8,0)/2</f>
        <v>0</v>
      </c>
      <c r="F14" s="318"/>
      <c r="G14" s="318"/>
      <c r="H14" s="318"/>
      <c r="I14" s="282"/>
      <c r="J14" s="282"/>
      <c r="K14" s="282"/>
      <c r="L14" s="282"/>
      <c r="M14" s="282"/>
      <c r="N14" s="282"/>
      <c r="O14" s="282"/>
      <c r="P14" s="282"/>
      <c r="Q14" s="282"/>
      <c r="R14" s="282"/>
      <c r="S14" s="282"/>
      <c r="T14" s="282"/>
    </row>
    <row r="15" spans="2:20" x14ac:dyDescent="0.25">
      <c r="B15" s="314" t="s">
        <v>13</v>
      </c>
      <c r="C15" s="315" t="e">
        <f>VLOOKUP(Tabela32[[#This Row],[ITEM]],ORÇAMENTO_DES!B:L,6,0)</f>
        <v>#N/A</v>
      </c>
      <c r="D15" s="316" t="e">
        <f>VLOOKUP(Tabela32[[#This Row],[ITEM]],ORÇAMENTO_DES!B:L,7,0)</f>
        <v>#N/A</v>
      </c>
      <c r="E15" s="317" t="e">
        <f>VLOOKUP(Tabela32[[#This Row],[ITEM]],ORÇAMENTO_DES!B:L,8,0)/2</f>
        <v>#N/A</v>
      </c>
      <c r="F15" s="318"/>
      <c r="G15" s="318"/>
      <c r="H15" s="318"/>
      <c r="I15" s="282"/>
      <c r="J15" s="282"/>
      <c r="K15" s="282"/>
      <c r="L15" s="282"/>
      <c r="M15" s="282"/>
      <c r="N15" s="282"/>
      <c r="O15" s="282"/>
      <c r="P15" s="282"/>
      <c r="Q15" s="282"/>
      <c r="R15" s="282"/>
      <c r="S15" s="282"/>
      <c r="T15" s="282"/>
    </row>
    <row r="16" spans="2:20" x14ac:dyDescent="0.25">
      <c r="B16" s="314" t="s">
        <v>14</v>
      </c>
      <c r="C16" s="315" t="e">
        <f>VLOOKUP(Tabela32[[#This Row],[ITEM]],ORÇAMENTO_DES!B:L,6,0)</f>
        <v>#N/A</v>
      </c>
      <c r="D16" s="316" t="e">
        <f>VLOOKUP(Tabela32[[#This Row],[ITEM]],ORÇAMENTO_DES!B:L,7,0)</f>
        <v>#N/A</v>
      </c>
      <c r="E16" s="317" t="e">
        <f>VLOOKUP(Tabela32[[#This Row],[ITEM]],ORÇAMENTO_DES!B:L,8,0)/2</f>
        <v>#N/A</v>
      </c>
      <c r="F16" s="318"/>
      <c r="G16" s="318"/>
      <c r="H16" s="318"/>
      <c r="I16" s="282"/>
      <c r="J16" s="282"/>
      <c r="K16" s="282"/>
      <c r="L16" s="282"/>
      <c r="M16" s="282"/>
      <c r="N16" s="282"/>
      <c r="O16" s="282"/>
      <c r="P16" s="282"/>
      <c r="Q16" s="282"/>
      <c r="R16" s="282"/>
      <c r="S16" s="282"/>
      <c r="T16" s="282"/>
    </row>
    <row r="17" spans="2:20" x14ac:dyDescent="0.25">
      <c r="B17" s="314" t="s">
        <v>15</v>
      </c>
      <c r="C17" s="315" t="e">
        <f>VLOOKUP(Tabela32[[#This Row],[ITEM]],ORÇAMENTO_DES!B:L,6,0)</f>
        <v>#N/A</v>
      </c>
      <c r="D17" s="316" t="e">
        <f>VLOOKUP(Tabela32[[#This Row],[ITEM]],ORÇAMENTO_DES!B:L,7,0)</f>
        <v>#N/A</v>
      </c>
      <c r="E17" s="317" t="e">
        <f>VLOOKUP(Tabela32[[#This Row],[ITEM]],ORÇAMENTO_DES!B:L,8,0)/2</f>
        <v>#N/A</v>
      </c>
      <c r="F17" s="318"/>
      <c r="G17" s="318"/>
      <c r="H17" s="318"/>
      <c r="I17" s="282"/>
      <c r="J17" s="282"/>
      <c r="K17" s="282"/>
      <c r="L17" s="282"/>
      <c r="M17" s="282"/>
      <c r="N17" s="282"/>
      <c r="O17" s="282"/>
      <c r="P17" s="282"/>
      <c r="Q17" s="282"/>
      <c r="R17" s="282"/>
      <c r="S17" s="282"/>
      <c r="T17" s="282"/>
    </row>
    <row r="18" spans="2:20" x14ac:dyDescent="0.25">
      <c r="B18" s="314" t="s">
        <v>46</v>
      </c>
      <c r="C18" s="315" t="e">
        <f>VLOOKUP(Tabela32[[#This Row],[ITEM]],ORÇAMENTO_DES!B:L,6,0)</f>
        <v>#N/A</v>
      </c>
      <c r="D18" s="316" t="e">
        <f>VLOOKUP(Tabela32[[#This Row],[ITEM]],ORÇAMENTO_DES!B:L,7,0)</f>
        <v>#N/A</v>
      </c>
      <c r="E18" s="317" t="e">
        <f>VLOOKUP(Tabela32[[#This Row],[ITEM]],ORÇAMENTO_DES!B:L,8,0)/2</f>
        <v>#N/A</v>
      </c>
      <c r="F18" s="318"/>
      <c r="G18" s="318"/>
      <c r="H18" s="318"/>
      <c r="I18" s="282"/>
      <c r="J18" s="282"/>
      <c r="K18" s="282"/>
      <c r="L18" s="282"/>
      <c r="M18" s="282"/>
      <c r="N18" s="282"/>
      <c r="O18" s="282"/>
      <c r="P18" s="282"/>
      <c r="Q18" s="282"/>
      <c r="R18" s="282"/>
      <c r="S18" s="282"/>
      <c r="T18" s="282"/>
    </row>
    <row r="19" spans="2:20" x14ac:dyDescent="0.25">
      <c r="B19" s="314" t="s">
        <v>47</v>
      </c>
      <c r="C19" s="315" t="e">
        <f>VLOOKUP(Tabela32[[#This Row],[ITEM]],ORÇAMENTO_DES!B:L,6,0)</f>
        <v>#N/A</v>
      </c>
      <c r="D19" s="316" t="e">
        <f>VLOOKUP(Tabela32[[#This Row],[ITEM]],ORÇAMENTO_DES!B:L,7,0)</f>
        <v>#N/A</v>
      </c>
      <c r="E19" s="317" t="e">
        <f>VLOOKUP(Tabela32[[#This Row],[ITEM]],ORÇAMENTO_DES!B:L,8,0)/2</f>
        <v>#N/A</v>
      </c>
    </row>
  </sheetData>
  <dataConsolidate/>
  <mergeCells count="3">
    <mergeCell ref="B5:E5"/>
    <mergeCell ref="D6:E6"/>
    <mergeCell ref="D7:E11"/>
  </mergeCells>
  <printOptions horizontalCentered="1"/>
  <pageMargins left="0.7" right="0.7" top="0.75" bottom="0.75" header="0.3" footer="0.3"/>
  <pageSetup paperSize="9" scale="74" fitToHeight="0" orientation="portrait"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tabColor theme="4" tint="0.79998168889431442"/>
    <pageSetUpPr fitToPage="1"/>
  </sheetPr>
  <dimension ref="B1:X861"/>
  <sheetViews>
    <sheetView topLeftCell="A4" workbookViewId="0">
      <selection activeCell="M4" sqref="M1:M1048576"/>
    </sheetView>
  </sheetViews>
  <sheetFormatPr defaultColWidth="9.140625" defaultRowHeight="15" x14ac:dyDescent="0.25"/>
  <cols>
    <col min="1" max="1" width="9.140625" style="141"/>
    <col min="2" max="2" width="10" style="141" customWidth="1"/>
    <col min="3" max="3" width="15.28515625" style="141" customWidth="1"/>
    <col min="4" max="4" width="13" style="141" customWidth="1"/>
    <col min="5" max="5" width="11.42578125" style="141" hidden="1" customWidth="1"/>
    <col min="6" max="6" width="12.140625" style="465" customWidth="1"/>
    <col min="7" max="7" width="62.5703125" style="466" customWidth="1"/>
    <col min="8" max="8" width="11.5703125" style="141" customWidth="1"/>
    <col min="9" max="9" width="13.5703125" style="467" customWidth="1"/>
    <col min="10" max="10" width="15.85546875" style="468" customWidth="1"/>
    <col min="11" max="11" width="17.28515625" style="467" customWidth="1"/>
    <col min="12" max="12" width="16.7109375" style="467" customWidth="1"/>
    <col min="13" max="13" width="9.140625" style="141" customWidth="1"/>
    <col min="14" max="14" width="9.140625" style="141"/>
    <col min="15" max="15" width="10.140625" style="141" bestFit="1" customWidth="1"/>
    <col min="16" max="16384" width="9.140625" style="141"/>
  </cols>
  <sheetData>
    <row r="1" spans="2:24" x14ac:dyDescent="0.25">
      <c r="B1" s="58"/>
      <c r="C1" s="58"/>
      <c r="D1" s="58"/>
      <c r="E1" s="58"/>
      <c r="F1" s="391"/>
      <c r="G1" s="392"/>
      <c r="H1" s="58"/>
      <c r="I1" s="393"/>
      <c r="J1" s="394"/>
      <c r="K1" s="393"/>
      <c r="L1" s="393"/>
    </row>
    <row r="2" spans="2:24" x14ac:dyDescent="0.25">
      <c r="B2" s="395"/>
      <c r="C2" s="395"/>
      <c r="D2" s="396" t="s">
        <v>1</v>
      </c>
      <c r="E2" s="119"/>
      <c r="F2" s="397"/>
      <c r="G2" s="398"/>
      <c r="H2" s="120"/>
      <c r="I2" s="399"/>
      <c r="J2" s="400"/>
      <c r="K2" s="399"/>
      <c r="L2" s="399"/>
      <c r="M2" s="401"/>
    </row>
    <row r="3" spans="2:24" ht="15.75" x14ac:dyDescent="0.25">
      <c r="B3" s="58"/>
      <c r="C3" s="58"/>
      <c r="D3" s="402" t="s">
        <v>88</v>
      </c>
      <c r="E3" s="403"/>
      <c r="F3" s="404"/>
      <c r="G3" s="405"/>
      <c r="H3" s="406"/>
      <c r="I3" s="407"/>
      <c r="J3" s="408"/>
      <c r="K3" s="407"/>
      <c r="L3" s="407"/>
      <c r="M3" s="401"/>
    </row>
    <row r="4" spans="2:24" x14ac:dyDescent="0.2">
      <c r="B4" s="409"/>
      <c r="C4" s="409"/>
      <c r="D4" s="396" t="s">
        <v>1612</v>
      </c>
      <c r="E4" s="119"/>
      <c r="F4" s="410"/>
      <c r="G4" s="398"/>
      <c r="H4" s="120"/>
      <c r="I4" s="399"/>
      <c r="J4" s="400"/>
      <c r="K4" s="399"/>
      <c r="L4" s="399"/>
      <c r="M4" s="401"/>
    </row>
    <row r="5" spans="2:24" ht="18" x14ac:dyDescent="0.25">
      <c r="B5" s="670" t="s">
        <v>19</v>
      </c>
      <c r="C5" s="670"/>
      <c r="D5" s="670"/>
      <c r="E5" s="670"/>
      <c r="F5" s="670"/>
      <c r="G5" s="670"/>
      <c r="H5" s="670"/>
      <c r="I5" s="670"/>
      <c r="J5" s="670"/>
      <c r="K5" s="671"/>
      <c r="L5" s="671"/>
      <c r="M5" s="401"/>
    </row>
    <row r="6" spans="2:24" x14ac:dyDescent="0.25">
      <c r="B6" s="411" t="s">
        <v>59</v>
      </c>
      <c r="C6" s="412" t="s">
        <v>721</v>
      </c>
      <c r="D6" s="413"/>
      <c r="E6" s="413"/>
      <c r="F6" s="414"/>
      <c r="G6" s="9"/>
      <c r="H6" s="9"/>
      <c r="I6" s="415"/>
      <c r="J6" s="417"/>
      <c r="K6" s="672" t="s">
        <v>43</v>
      </c>
      <c r="L6" s="673"/>
      <c r="M6" s="401"/>
    </row>
    <row r="7" spans="2:24" ht="15" customHeight="1" x14ac:dyDescent="0.25">
      <c r="B7" s="411" t="s">
        <v>60</v>
      </c>
      <c r="C7" s="412" t="s">
        <v>101</v>
      </c>
      <c r="D7" s="413"/>
      <c r="E7" s="413"/>
      <c r="F7" s="414"/>
      <c r="G7" s="9"/>
      <c r="H7" s="9"/>
      <c r="I7" s="415"/>
      <c r="J7" s="416"/>
      <c r="K7" s="674" t="s">
        <v>719</v>
      </c>
      <c r="L7" s="674"/>
    </row>
    <row r="8" spans="2:24" x14ac:dyDescent="0.15">
      <c r="B8" s="418" t="s">
        <v>61</v>
      </c>
      <c r="C8" s="419" t="s">
        <v>722</v>
      </c>
      <c r="D8" s="420"/>
      <c r="E8" s="420"/>
      <c r="F8" s="421"/>
      <c r="G8" s="422"/>
      <c r="H8" s="422"/>
      <c r="I8" s="423"/>
      <c r="J8" s="424"/>
      <c r="K8" s="674"/>
      <c r="L8" s="674"/>
    </row>
    <row r="9" spans="2:24" x14ac:dyDescent="0.15">
      <c r="B9" s="411" t="s">
        <v>559</v>
      </c>
      <c r="C9" s="425">
        <v>0.22220000000000001</v>
      </c>
      <c r="D9" s="411"/>
      <c r="E9" s="425"/>
      <c r="F9" s="580"/>
      <c r="G9" s="422"/>
      <c r="H9" s="418"/>
      <c r="I9" s="423"/>
      <c r="J9" s="424"/>
      <c r="K9" s="674"/>
      <c r="L9" s="674"/>
    </row>
    <row r="10" spans="2:24" x14ac:dyDescent="0.25">
      <c r="B10" s="418" t="s">
        <v>62</v>
      </c>
      <c r="C10" s="426" t="s">
        <v>1613</v>
      </c>
      <c r="D10" s="427"/>
      <c r="E10" s="427"/>
      <c r="F10" s="428"/>
      <c r="G10" s="429"/>
      <c r="H10" s="409"/>
      <c r="I10" s="430"/>
      <c r="J10" s="431"/>
      <c r="K10" s="675"/>
      <c r="L10" s="675"/>
      <c r="M10" s="401"/>
    </row>
    <row r="11" spans="2:24" x14ac:dyDescent="0.25">
      <c r="B11" s="432" t="s">
        <v>63</v>
      </c>
      <c r="C11" s="433" t="s">
        <v>1611</v>
      </c>
      <c r="D11" s="434"/>
      <c r="E11" s="434"/>
      <c r="F11" s="435"/>
      <c r="G11" s="436"/>
      <c r="H11" s="437"/>
      <c r="I11" s="438"/>
      <c r="J11" s="582" t="s">
        <v>1609</v>
      </c>
      <c r="K11" s="583" t="s">
        <v>1610</v>
      </c>
      <c r="L11" s="581"/>
      <c r="M11" s="401"/>
    </row>
    <row r="12" spans="2:24" ht="21" x14ac:dyDescent="0.25">
      <c r="B12" s="439" t="s">
        <v>40</v>
      </c>
      <c r="C12" s="439" t="s">
        <v>50</v>
      </c>
      <c r="D12" s="439" t="s">
        <v>48</v>
      </c>
      <c r="E12" s="439" t="s">
        <v>196</v>
      </c>
      <c r="F12" s="439" t="s">
        <v>35</v>
      </c>
      <c r="G12" s="439" t="s">
        <v>49</v>
      </c>
      <c r="H12" s="439" t="s">
        <v>36</v>
      </c>
      <c r="I12" s="440" t="s">
        <v>37</v>
      </c>
      <c r="J12" s="441" t="s">
        <v>531</v>
      </c>
      <c r="K12" s="440" t="s">
        <v>530</v>
      </c>
      <c r="L12" s="440" t="s">
        <v>532</v>
      </c>
    </row>
    <row r="13" spans="2:24" x14ac:dyDescent="0.25">
      <c r="B13" s="442"/>
      <c r="C13" s="442"/>
      <c r="D13" s="442"/>
      <c r="E13" s="442"/>
      <c r="F13" s="442"/>
      <c r="G13" s="443" t="s">
        <v>721</v>
      </c>
      <c r="H13" s="442"/>
      <c r="I13" s="444"/>
      <c r="J13" s="445"/>
      <c r="K13" s="444"/>
      <c r="L13" s="446">
        <v>3821746.919999999</v>
      </c>
    </row>
    <row r="14" spans="2:24" x14ac:dyDescent="0.25">
      <c r="B14" s="29" t="s">
        <v>11</v>
      </c>
      <c r="C14" s="29"/>
      <c r="D14" s="29"/>
      <c r="E14" s="29"/>
      <c r="F14" s="29"/>
      <c r="G14" s="66" t="s">
        <v>4</v>
      </c>
      <c r="H14" s="177"/>
      <c r="I14" s="178"/>
      <c r="J14" s="179"/>
      <c r="K14" s="178"/>
      <c r="L14" s="267">
        <v>46125.55</v>
      </c>
      <c r="M14" s="58"/>
      <c r="N14" s="58"/>
      <c r="O14" s="58"/>
      <c r="P14" s="58"/>
      <c r="Q14" s="58"/>
      <c r="R14" s="58"/>
      <c r="S14" s="58"/>
      <c r="T14" s="58"/>
      <c r="U14" s="58"/>
      <c r="V14" s="58"/>
      <c r="W14" s="58"/>
      <c r="X14" s="58"/>
    </row>
    <row r="15" spans="2:24" x14ac:dyDescent="0.25">
      <c r="B15" s="139" t="s">
        <v>12</v>
      </c>
      <c r="C15" s="139"/>
      <c r="D15" s="139"/>
      <c r="E15" s="139"/>
      <c r="F15" s="139"/>
      <c r="G15" s="140" t="s">
        <v>4</v>
      </c>
      <c r="H15" s="180"/>
      <c r="I15" s="181"/>
      <c r="J15" s="182"/>
      <c r="K15" s="181"/>
      <c r="L15" s="268">
        <v>46125.549999999996</v>
      </c>
      <c r="M15" s="58"/>
      <c r="N15" s="58"/>
      <c r="O15" s="58"/>
      <c r="P15" s="58"/>
      <c r="Q15" s="58"/>
      <c r="R15" s="58"/>
      <c r="S15" s="58"/>
      <c r="T15" s="58"/>
      <c r="U15" s="58"/>
      <c r="V15" s="58"/>
      <c r="W15" s="58"/>
      <c r="X15" s="58"/>
    </row>
    <row r="16" spans="2:24" ht="25.5" x14ac:dyDescent="0.25">
      <c r="B16" s="183" t="s">
        <v>666</v>
      </c>
      <c r="C16" s="183" t="s">
        <v>50</v>
      </c>
      <c r="D16" s="183" t="s">
        <v>51</v>
      </c>
      <c r="E16" s="183" t="s">
        <v>666</v>
      </c>
      <c r="F16" s="184">
        <v>103689</v>
      </c>
      <c r="G16" s="120" t="s">
        <v>1614</v>
      </c>
      <c r="H16" s="183" t="s">
        <v>42</v>
      </c>
      <c r="I16" s="266">
        <v>8</v>
      </c>
      <c r="J16" s="324" t="s">
        <v>1615</v>
      </c>
      <c r="K16" s="266">
        <v>375.43</v>
      </c>
      <c r="L16" s="266">
        <v>3003.44</v>
      </c>
      <c r="M16" s="58"/>
      <c r="N16" s="58"/>
      <c r="O16" s="58"/>
      <c r="P16" s="58"/>
      <c r="Q16" s="58"/>
      <c r="R16" s="58"/>
      <c r="S16" s="58"/>
      <c r="T16" s="58"/>
      <c r="U16" s="58"/>
      <c r="V16" s="58"/>
      <c r="W16" s="58"/>
      <c r="X16" s="58"/>
    </row>
    <row r="17" spans="2:24" ht="25.5" x14ac:dyDescent="0.25">
      <c r="B17" s="183" t="s">
        <v>667</v>
      </c>
      <c r="C17" s="183" t="s">
        <v>50</v>
      </c>
      <c r="D17" s="183" t="s">
        <v>51</v>
      </c>
      <c r="E17" s="183" t="s">
        <v>667</v>
      </c>
      <c r="F17" s="184">
        <v>99059</v>
      </c>
      <c r="G17" s="120" t="s">
        <v>1616</v>
      </c>
      <c r="H17" s="183" t="s">
        <v>130</v>
      </c>
      <c r="I17" s="266">
        <v>90.46</v>
      </c>
      <c r="J17" s="324" t="s">
        <v>1617</v>
      </c>
      <c r="K17" s="266">
        <v>69.64</v>
      </c>
      <c r="L17" s="266">
        <v>6299.63</v>
      </c>
      <c r="M17" s="58"/>
      <c r="N17" s="58"/>
      <c r="O17" s="58"/>
      <c r="P17" s="58"/>
      <c r="Q17" s="58"/>
      <c r="R17" s="58"/>
      <c r="S17" s="58"/>
      <c r="T17" s="58"/>
      <c r="U17" s="58"/>
      <c r="V17" s="58"/>
      <c r="W17" s="58"/>
      <c r="X17" s="58"/>
    </row>
    <row r="18" spans="2:24" ht="38.25" x14ac:dyDescent="0.25">
      <c r="B18" s="183" t="s">
        <v>668</v>
      </c>
      <c r="C18" s="183" t="s">
        <v>50</v>
      </c>
      <c r="D18" s="183" t="s">
        <v>52</v>
      </c>
      <c r="E18" s="183" t="s">
        <v>668</v>
      </c>
      <c r="F18" s="184">
        <v>101001131</v>
      </c>
      <c r="G18" s="120" t="s">
        <v>1618</v>
      </c>
      <c r="H18" s="183" t="s">
        <v>42</v>
      </c>
      <c r="I18" s="266">
        <v>271.04000000000002</v>
      </c>
      <c r="J18" s="324">
        <v>68.819999999999993</v>
      </c>
      <c r="K18" s="266">
        <v>84.11</v>
      </c>
      <c r="L18" s="266">
        <v>22797.17</v>
      </c>
      <c r="M18" s="58"/>
      <c r="N18" s="58"/>
      <c r="O18" s="58"/>
      <c r="P18" s="58"/>
      <c r="Q18" s="58"/>
      <c r="R18" s="58"/>
      <c r="S18" s="58"/>
      <c r="T18" s="58"/>
      <c r="U18" s="58"/>
      <c r="V18" s="58"/>
      <c r="W18" s="58"/>
      <c r="X18" s="58"/>
    </row>
    <row r="19" spans="2:24" ht="38.25" x14ac:dyDescent="0.25">
      <c r="B19" s="183" t="s">
        <v>669</v>
      </c>
      <c r="C19" s="183" t="s">
        <v>50</v>
      </c>
      <c r="D19" s="183" t="s">
        <v>52</v>
      </c>
      <c r="E19" s="183" t="s">
        <v>669</v>
      </c>
      <c r="F19" s="184">
        <v>101001136</v>
      </c>
      <c r="G19" s="120" t="s">
        <v>1619</v>
      </c>
      <c r="H19" s="183" t="s">
        <v>42</v>
      </c>
      <c r="I19" s="266">
        <v>11</v>
      </c>
      <c r="J19" s="324">
        <v>68.59</v>
      </c>
      <c r="K19" s="266">
        <v>83.83</v>
      </c>
      <c r="L19" s="266">
        <v>922.13</v>
      </c>
      <c r="M19" s="58"/>
      <c r="N19" s="58"/>
      <c r="O19" s="58"/>
      <c r="P19" s="58"/>
      <c r="Q19" s="58"/>
      <c r="R19" s="58"/>
      <c r="S19" s="58"/>
      <c r="T19" s="58"/>
      <c r="U19" s="58"/>
      <c r="V19" s="58"/>
      <c r="W19" s="58"/>
      <c r="X19" s="58"/>
    </row>
    <row r="20" spans="2:24" ht="25.5" x14ac:dyDescent="0.25">
      <c r="B20" s="183" t="s">
        <v>670</v>
      </c>
      <c r="C20" s="183" t="s">
        <v>50</v>
      </c>
      <c r="D20" s="183" t="s">
        <v>52</v>
      </c>
      <c r="E20" s="183" t="s">
        <v>670</v>
      </c>
      <c r="F20" s="184">
        <v>101002100</v>
      </c>
      <c r="G20" s="120" t="s">
        <v>1620</v>
      </c>
      <c r="H20" s="183" t="s">
        <v>108</v>
      </c>
      <c r="I20" s="266">
        <v>1</v>
      </c>
      <c r="J20" s="324">
        <v>2370.36</v>
      </c>
      <c r="K20" s="266">
        <v>2897.05</v>
      </c>
      <c r="L20" s="266">
        <v>2897.05</v>
      </c>
      <c r="M20" s="58"/>
      <c r="N20" s="58"/>
      <c r="O20" s="58"/>
      <c r="P20" s="58"/>
      <c r="Q20" s="58"/>
      <c r="R20" s="58"/>
      <c r="S20" s="58"/>
      <c r="T20" s="58"/>
      <c r="U20" s="58"/>
      <c r="V20" s="58"/>
      <c r="W20" s="58"/>
      <c r="X20" s="58"/>
    </row>
    <row r="21" spans="2:24" x14ac:dyDescent="0.25">
      <c r="B21" s="183" t="s">
        <v>671</v>
      </c>
      <c r="C21" s="183" t="s">
        <v>50</v>
      </c>
      <c r="D21" s="183" t="s">
        <v>52</v>
      </c>
      <c r="E21" s="183" t="s">
        <v>671</v>
      </c>
      <c r="F21" s="184">
        <v>101003101</v>
      </c>
      <c r="G21" s="120" t="s">
        <v>1621</v>
      </c>
      <c r="H21" s="183" t="s">
        <v>108</v>
      </c>
      <c r="I21" s="266">
        <v>1</v>
      </c>
      <c r="J21" s="324">
        <v>5347.93</v>
      </c>
      <c r="K21" s="266">
        <v>6536.24</v>
      </c>
      <c r="L21" s="266">
        <v>6536.24</v>
      </c>
      <c r="M21" s="58"/>
      <c r="N21" s="58"/>
      <c r="O21" s="58"/>
      <c r="P21" s="58"/>
      <c r="Q21" s="58"/>
      <c r="R21" s="58"/>
      <c r="S21" s="58"/>
      <c r="T21" s="58"/>
      <c r="U21" s="58"/>
      <c r="V21" s="58"/>
      <c r="W21" s="58"/>
      <c r="X21" s="58"/>
    </row>
    <row r="22" spans="2:24" ht="38.25" x14ac:dyDescent="0.25">
      <c r="B22" s="183" t="s">
        <v>672</v>
      </c>
      <c r="C22" s="183" t="s">
        <v>50</v>
      </c>
      <c r="D22" s="183" t="s">
        <v>51</v>
      </c>
      <c r="E22" s="183" t="s">
        <v>672</v>
      </c>
      <c r="F22" s="184">
        <v>98525</v>
      </c>
      <c r="G22" s="120" t="s">
        <v>1622</v>
      </c>
      <c r="H22" s="183" t="s">
        <v>42</v>
      </c>
      <c r="I22" s="266">
        <v>212.94</v>
      </c>
      <c r="J22" s="324" t="s">
        <v>1623</v>
      </c>
      <c r="K22" s="266">
        <v>0.48</v>
      </c>
      <c r="L22" s="266">
        <v>102.21</v>
      </c>
      <c r="M22" s="58"/>
      <c r="N22" s="58"/>
      <c r="O22" s="58"/>
      <c r="P22" s="58"/>
      <c r="Q22" s="58"/>
      <c r="R22" s="58"/>
      <c r="S22" s="58"/>
      <c r="T22" s="58"/>
      <c r="U22" s="58"/>
      <c r="V22" s="58"/>
      <c r="W22" s="58"/>
      <c r="X22" s="58"/>
    </row>
    <row r="23" spans="2:24" x14ac:dyDescent="0.25">
      <c r="B23" s="183" t="s">
        <v>673</v>
      </c>
      <c r="C23" s="183" t="s">
        <v>50</v>
      </c>
      <c r="D23" s="183" t="s">
        <v>52</v>
      </c>
      <c r="E23" s="183" t="s">
        <v>673</v>
      </c>
      <c r="F23" s="184">
        <v>201002161</v>
      </c>
      <c r="G23" s="120" t="s">
        <v>1624</v>
      </c>
      <c r="H23" s="183" t="s">
        <v>108</v>
      </c>
      <c r="I23" s="266">
        <v>8</v>
      </c>
      <c r="J23" s="324">
        <v>330</v>
      </c>
      <c r="K23" s="266">
        <v>403.32</v>
      </c>
      <c r="L23" s="266">
        <v>3226.56</v>
      </c>
      <c r="M23" s="58"/>
      <c r="N23" s="58"/>
      <c r="O23" s="58"/>
      <c r="P23" s="58"/>
      <c r="Q23" s="58"/>
      <c r="R23" s="58"/>
      <c r="S23" s="58"/>
      <c r="T23" s="58"/>
      <c r="U23" s="58"/>
      <c r="V23" s="58"/>
      <c r="W23" s="58"/>
      <c r="X23" s="58"/>
    </row>
    <row r="24" spans="2:24" ht="38.25" x14ac:dyDescent="0.25">
      <c r="B24" s="183" t="s">
        <v>674</v>
      </c>
      <c r="C24" s="183" t="s">
        <v>50</v>
      </c>
      <c r="D24" s="183" t="s">
        <v>51</v>
      </c>
      <c r="E24" s="183" t="s">
        <v>674</v>
      </c>
      <c r="F24" s="184">
        <v>100983</v>
      </c>
      <c r="G24" s="120" t="s">
        <v>1625</v>
      </c>
      <c r="H24" s="183" t="s">
        <v>1626</v>
      </c>
      <c r="I24" s="266">
        <v>31.940999999999999</v>
      </c>
      <c r="J24" s="324" t="s">
        <v>1627</v>
      </c>
      <c r="K24" s="266">
        <v>10.68</v>
      </c>
      <c r="L24" s="266">
        <v>341.12</v>
      </c>
      <c r="M24" s="58"/>
      <c r="N24" s="58"/>
      <c r="O24" s="58"/>
      <c r="P24" s="58"/>
      <c r="Q24" s="58"/>
      <c r="R24" s="58"/>
      <c r="S24" s="58"/>
      <c r="T24" s="58"/>
      <c r="U24" s="58"/>
      <c r="V24" s="58"/>
      <c r="W24" s="58"/>
      <c r="X24" s="58"/>
    </row>
    <row r="25" spans="2:24" x14ac:dyDescent="0.25">
      <c r="B25" s="183"/>
      <c r="C25" s="183"/>
      <c r="D25" s="183"/>
      <c r="E25" s="183"/>
      <c r="F25" s="184"/>
      <c r="G25" s="186"/>
      <c r="H25" s="119"/>
      <c r="I25" s="187"/>
      <c r="J25" s="188"/>
      <c r="K25" s="187"/>
      <c r="L25" s="269"/>
      <c r="M25" s="58"/>
      <c r="N25" s="380"/>
      <c r="O25" s="58"/>
      <c r="P25" s="58"/>
      <c r="Q25" s="58"/>
      <c r="R25" s="58"/>
      <c r="S25" s="58"/>
      <c r="T25" s="58"/>
      <c r="U25" s="58"/>
      <c r="V25" s="58"/>
      <c r="W25" s="58"/>
      <c r="X25" s="58"/>
    </row>
    <row r="26" spans="2:24" x14ac:dyDescent="0.25">
      <c r="B26" s="29" t="s">
        <v>10</v>
      </c>
      <c r="C26" s="29"/>
      <c r="D26" s="29"/>
      <c r="E26" s="29"/>
      <c r="F26" s="29"/>
      <c r="G26" s="66" t="s">
        <v>643</v>
      </c>
      <c r="H26" s="177"/>
      <c r="I26" s="178"/>
      <c r="J26" s="179"/>
      <c r="K26" s="178"/>
      <c r="L26" s="267">
        <v>47644.260000000009</v>
      </c>
      <c r="M26" s="58"/>
      <c r="N26" s="380"/>
      <c r="O26" s="58"/>
      <c r="P26" s="58"/>
      <c r="Q26" s="58"/>
      <c r="R26" s="58"/>
      <c r="S26" s="58"/>
      <c r="T26" s="58"/>
      <c r="U26" s="58"/>
      <c r="V26" s="58"/>
      <c r="W26" s="58"/>
      <c r="X26" s="58"/>
    </row>
    <row r="27" spans="2:24" x14ac:dyDescent="0.25">
      <c r="B27" s="139" t="s">
        <v>16</v>
      </c>
      <c r="C27" s="139"/>
      <c r="D27" s="139"/>
      <c r="E27" s="139"/>
      <c r="F27" s="139"/>
      <c r="G27" s="140" t="s">
        <v>643</v>
      </c>
      <c r="H27" s="180"/>
      <c r="I27" s="181"/>
      <c r="J27" s="182"/>
      <c r="K27" s="181"/>
      <c r="L27" s="268">
        <v>47644.260000000009</v>
      </c>
      <c r="M27" s="58"/>
      <c r="N27" s="380"/>
      <c r="O27" s="58"/>
      <c r="P27" s="58"/>
      <c r="Q27" s="58"/>
      <c r="R27" s="58"/>
      <c r="S27" s="58"/>
      <c r="T27" s="58"/>
      <c r="U27" s="58"/>
      <c r="V27" s="58"/>
      <c r="W27" s="58"/>
      <c r="X27" s="58"/>
    </row>
    <row r="28" spans="2:24" ht="25.5" x14ac:dyDescent="0.25">
      <c r="B28" s="183" t="s">
        <v>675</v>
      </c>
      <c r="C28" s="183" t="s">
        <v>50</v>
      </c>
      <c r="D28" s="183" t="s">
        <v>53</v>
      </c>
      <c r="E28" s="183" t="s">
        <v>675</v>
      </c>
      <c r="F28" s="184" t="s">
        <v>644</v>
      </c>
      <c r="G28" s="120" t="s">
        <v>1026</v>
      </c>
      <c r="H28" s="183" t="s">
        <v>42</v>
      </c>
      <c r="I28" s="266">
        <v>6</v>
      </c>
      <c r="J28" s="324">
        <v>948.43000000000006</v>
      </c>
      <c r="K28" s="266">
        <v>1159.17</v>
      </c>
      <c r="L28" s="266">
        <v>6955.02</v>
      </c>
      <c r="M28" s="58"/>
      <c r="N28" s="380"/>
      <c r="O28" s="58"/>
      <c r="P28" s="58"/>
      <c r="Q28" s="58"/>
      <c r="R28" s="58"/>
      <c r="S28" s="58"/>
      <c r="T28" s="58"/>
      <c r="U28" s="58"/>
      <c r="V28" s="58"/>
      <c r="W28" s="58"/>
      <c r="X28" s="58"/>
    </row>
    <row r="29" spans="2:24" ht="51" x14ac:dyDescent="0.25">
      <c r="B29" s="183" t="s">
        <v>676</v>
      </c>
      <c r="C29" s="183" t="s">
        <v>50</v>
      </c>
      <c r="D29" s="183" t="s">
        <v>51</v>
      </c>
      <c r="E29" s="183" t="s">
        <v>676</v>
      </c>
      <c r="F29" s="184">
        <v>104895</v>
      </c>
      <c r="G29" s="120" t="s">
        <v>1628</v>
      </c>
      <c r="H29" s="183" t="s">
        <v>42</v>
      </c>
      <c r="I29" s="266">
        <v>6</v>
      </c>
      <c r="J29" s="324" t="s">
        <v>1629</v>
      </c>
      <c r="K29" s="266">
        <v>950.54</v>
      </c>
      <c r="L29" s="266">
        <v>5703.24</v>
      </c>
      <c r="M29" s="58"/>
      <c r="N29" s="380"/>
      <c r="O29" s="58"/>
      <c r="P29" s="58"/>
      <c r="Q29" s="58"/>
      <c r="R29" s="58"/>
      <c r="S29" s="58"/>
      <c r="T29" s="58"/>
      <c r="U29" s="58"/>
      <c r="V29" s="58"/>
      <c r="W29" s="58"/>
      <c r="X29" s="58"/>
    </row>
    <row r="30" spans="2:24" ht="38.25" x14ac:dyDescent="0.25">
      <c r="B30" s="183" t="s">
        <v>677</v>
      </c>
      <c r="C30" s="183" t="s">
        <v>50</v>
      </c>
      <c r="D30" s="183" t="s">
        <v>51</v>
      </c>
      <c r="E30" s="183" t="s">
        <v>677</v>
      </c>
      <c r="F30" s="184">
        <v>104901</v>
      </c>
      <c r="G30" s="120" t="s">
        <v>1630</v>
      </c>
      <c r="H30" s="183" t="s">
        <v>42</v>
      </c>
      <c r="I30" s="266">
        <v>6</v>
      </c>
      <c r="J30" s="324" t="s">
        <v>1631</v>
      </c>
      <c r="K30" s="266">
        <v>1061.0999999999999</v>
      </c>
      <c r="L30" s="266">
        <v>6366.6</v>
      </c>
      <c r="M30" s="58"/>
      <c r="N30" s="380"/>
      <c r="O30" s="58"/>
      <c r="P30" s="58"/>
      <c r="Q30" s="58"/>
      <c r="R30" s="58"/>
      <c r="S30" s="58"/>
      <c r="T30" s="58"/>
      <c r="U30" s="58"/>
      <c r="V30" s="58"/>
      <c r="W30" s="58"/>
      <c r="X30" s="58"/>
    </row>
    <row r="31" spans="2:24" ht="38.25" x14ac:dyDescent="0.25">
      <c r="B31" s="183" t="s">
        <v>678</v>
      </c>
      <c r="C31" s="183" t="s">
        <v>50</v>
      </c>
      <c r="D31" s="183" t="s">
        <v>51</v>
      </c>
      <c r="E31" s="183" t="s">
        <v>678</v>
      </c>
      <c r="F31" s="184">
        <v>104902</v>
      </c>
      <c r="G31" s="120" t="s">
        <v>1632</v>
      </c>
      <c r="H31" s="183" t="s">
        <v>42</v>
      </c>
      <c r="I31" s="266">
        <v>6</v>
      </c>
      <c r="J31" s="324" t="s">
        <v>1633</v>
      </c>
      <c r="K31" s="266">
        <v>1048.17</v>
      </c>
      <c r="L31" s="266">
        <v>6289.02</v>
      </c>
      <c r="M31" s="58"/>
      <c r="N31" s="380"/>
      <c r="O31" s="58"/>
      <c r="P31" s="58"/>
      <c r="Q31" s="58"/>
      <c r="R31" s="58"/>
      <c r="S31" s="58"/>
      <c r="T31" s="58"/>
      <c r="U31" s="58"/>
      <c r="V31" s="58"/>
      <c r="W31" s="58"/>
      <c r="X31" s="58"/>
    </row>
    <row r="32" spans="2:24" ht="51" x14ac:dyDescent="0.25">
      <c r="B32" s="183" t="s">
        <v>679</v>
      </c>
      <c r="C32" s="183" t="s">
        <v>50</v>
      </c>
      <c r="D32" s="183" t="s">
        <v>51</v>
      </c>
      <c r="E32" s="183" t="s">
        <v>679</v>
      </c>
      <c r="F32" s="184">
        <v>104894</v>
      </c>
      <c r="G32" s="120" t="s">
        <v>1634</v>
      </c>
      <c r="H32" s="183" t="s">
        <v>42</v>
      </c>
      <c r="I32" s="266">
        <v>6</v>
      </c>
      <c r="J32" s="324" t="s">
        <v>1635</v>
      </c>
      <c r="K32" s="266">
        <v>1457.63</v>
      </c>
      <c r="L32" s="266">
        <v>8745.7800000000007</v>
      </c>
      <c r="M32" s="58"/>
      <c r="N32" s="380"/>
      <c r="O32" s="58"/>
      <c r="P32" s="58"/>
      <c r="Q32" s="58"/>
      <c r="R32" s="58"/>
      <c r="S32" s="58"/>
      <c r="T32" s="58"/>
      <c r="U32" s="58"/>
      <c r="V32" s="58"/>
      <c r="W32" s="58"/>
      <c r="X32" s="58"/>
    </row>
    <row r="33" spans="2:24" ht="51" x14ac:dyDescent="0.25">
      <c r="B33" s="183" t="s">
        <v>680</v>
      </c>
      <c r="C33" s="183" t="s">
        <v>50</v>
      </c>
      <c r="D33" s="183" t="s">
        <v>51</v>
      </c>
      <c r="E33" s="183" t="s">
        <v>680</v>
      </c>
      <c r="F33" s="184">
        <v>104896</v>
      </c>
      <c r="G33" s="120" t="s">
        <v>1636</v>
      </c>
      <c r="H33" s="183" t="s">
        <v>42</v>
      </c>
      <c r="I33" s="266">
        <v>6</v>
      </c>
      <c r="J33" s="324" t="s">
        <v>1637</v>
      </c>
      <c r="K33" s="266">
        <v>947.93</v>
      </c>
      <c r="L33" s="266">
        <v>5687.58</v>
      </c>
      <c r="M33" s="58"/>
      <c r="N33" s="380"/>
      <c r="O33" s="58"/>
      <c r="P33" s="58"/>
      <c r="Q33" s="58"/>
      <c r="R33" s="58"/>
      <c r="S33" s="58"/>
      <c r="T33" s="58"/>
      <c r="U33" s="58"/>
      <c r="V33" s="58"/>
      <c r="W33" s="58"/>
      <c r="X33" s="58"/>
    </row>
    <row r="34" spans="2:24" ht="38.25" x14ac:dyDescent="0.25">
      <c r="B34" s="183" t="s">
        <v>681</v>
      </c>
      <c r="C34" s="183" t="s">
        <v>50</v>
      </c>
      <c r="D34" s="183" t="s">
        <v>51</v>
      </c>
      <c r="E34" s="183" t="s">
        <v>681</v>
      </c>
      <c r="F34" s="184">
        <v>104897</v>
      </c>
      <c r="G34" s="120" t="s">
        <v>1638</v>
      </c>
      <c r="H34" s="183" t="s">
        <v>42</v>
      </c>
      <c r="I34" s="266">
        <v>6</v>
      </c>
      <c r="J34" s="324" t="s">
        <v>1639</v>
      </c>
      <c r="K34" s="266">
        <v>1316.17</v>
      </c>
      <c r="L34" s="266">
        <v>7897.02</v>
      </c>
      <c r="M34" s="58"/>
      <c r="N34" s="380"/>
      <c r="O34" s="58"/>
      <c r="P34" s="58"/>
      <c r="Q34" s="58"/>
      <c r="R34" s="58"/>
      <c r="S34" s="58"/>
      <c r="T34" s="58"/>
      <c r="U34" s="58"/>
      <c r="V34" s="58"/>
      <c r="W34" s="58"/>
      <c r="X34" s="58"/>
    </row>
    <row r="35" spans="2:24" x14ac:dyDescent="0.25">
      <c r="B35" s="183"/>
      <c r="C35" s="183"/>
      <c r="D35" s="183"/>
      <c r="E35" s="183"/>
      <c r="F35" s="184"/>
      <c r="G35" s="186"/>
      <c r="H35" s="119"/>
      <c r="I35" s="187"/>
      <c r="J35" s="188"/>
      <c r="K35" s="187"/>
      <c r="L35" s="269"/>
      <c r="M35" s="58"/>
      <c r="N35" s="380"/>
      <c r="O35" s="58"/>
      <c r="P35" s="58"/>
      <c r="Q35" s="58"/>
      <c r="R35" s="58"/>
      <c r="S35" s="58"/>
      <c r="T35" s="58"/>
      <c r="U35" s="58"/>
      <c r="V35" s="58"/>
      <c r="W35" s="58"/>
      <c r="X35" s="58"/>
    </row>
    <row r="36" spans="2:24" x14ac:dyDescent="0.25">
      <c r="B36" s="85" t="s">
        <v>17</v>
      </c>
      <c r="C36" s="85"/>
      <c r="D36" s="85"/>
      <c r="E36" s="85"/>
      <c r="F36" s="85"/>
      <c r="G36" s="31" t="s">
        <v>336</v>
      </c>
      <c r="H36" s="189"/>
      <c r="I36" s="190"/>
      <c r="J36" s="191"/>
      <c r="K36" s="190"/>
      <c r="L36" s="270">
        <v>6915.74</v>
      </c>
      <c r="M36" s="58"/>
      <c r="N36" s="380"/>
      <c r="O36" s="58"/>
      <c r="P36" s="58"/>
      <c r="Q36" s="58"/>
      <c r="R36" s="58"/>
      <c r="S36" s="58"/>
      <c r="T36" s="58"/>
      <c r="U36" s="58"/>
      <c r="V36" s="58"/>
      <c r="W36" s="58"/>
      <c r="X36" s="58"/>
    </row>
    <row r="37" spans="2:24" x14ac:dyDescent="0.25">
      <c r="B37" s="139" t="s">
        <v>18</v>
      </c>
      <c r="C37" s="139"/>
      <c r="D37" s="139"/>
      <c r="E37" s="139"/>
      <c r="F37" s="139"/>
      <c r="G37" s="140" t="s">
        <v>645</v>
      </c>
      <c r="H37" s="180"/>
      <c r="I37" s="181"/>
      <c r="J37" s="182"/>
      <c r="K37" s="181"/>
      <c r="L37" s="268">
        <v>6915.74</v>
      </c>
      <c r="M37" s="58"/>
      <c r="N37" s="380"/>
      <c r="O37" s="58"/>
      <c r="P37" s="58"/>
      <c r="Q37" s="58"/>
      <c r="R37" s="58"/>
      <c r="S37" s="58"/>
      <c r="T37" s="58"/>
      <c r="U37" s="58"/>
      <c r="V37" s="58"/>
      <c r="W37" s="58"/>
      <c r="X37" s="58"/>
    </row>
    <row r="38" spans="2:24" ht="25.5" x14ac:dyDescent="0.25">
      <c r="B38" s="183" t="s">
        <v>646</v>
      </c>
      <c r="C38" s="183" t="s">
        <v>50</v>
      </c>
      <c r="D38" s="183" t="s">
        <v>51</v>
      </c>
      <c r="E38" s="183" t="s">
        <v>646</v>
      </c>
      <c r="F38" s="184">
        <v>104790</v>
      </c>
      <c r="G38" s="120" t="s">
        <v>1640</v>
      </c>
      <c r="H38" s="183" t="s">
        <v>1626</v>
      </c>
      <c r="I38" s="266">
        <v>51.280919999999995</v>
      </c>
      <c r="J38" s="324" t="s">
        <v>1641</v>
      </c>
      <c r="K38" s="266">
        <v>134.86000000000001</v>
      </c>
      <c r="L38" s="266">
        <v>6915.74</v>
      </c>
      <c r="M38" s="58"/>
      <c r="N38" s="380"/>
      <c r="O38" s="58"/>
      <c r="P38" s="58"/>
      <c r="Q38" s="58"/>
      <c r="R38" s="58"/>
      <c r="S38" s="58"/>
      <c r="T38" s="58"/>
      <c r="U38" s="58"/>
      <c r="V38" s="58"/>
      <c r="W38" s="58"/>
      <c r="X38" s="58"/>
    </row>
    <row r="39" spans="2:24" x14ac:dyDescent="0.25">
      <c r="B39" s="447"/>
      <c r="C39" s="447"/>
      <c r="D39" s="447"/>
      <c r="E39" s="447"/>
      <c r="F39" s="448"/>
      <c r="G39" s="449"/>
      <c r="H39" s="450"/>
      <c r="I39" s="451"/>
      <c r="J39" s="452"/>
      <c r="K39" s="451"/>
      <c r="L39" s="453"/>
      <c r="M39" s="58"/>
      <c r="N39" s="380"/>
      <c r="O39" s="58"/>
      <c r="P39" s="58"/>
      <c r="Q39" s="58"/>
      <c r="R39" s="58"/>
      <c r="S39" s="58"/>
      <c r="T39" s="58"/>
      <c r="U39" s="58"/>
      <c r="V39" s="58"/>
      <c r="W39" s="58"/>
      <c r="X39" s="58"/>
    </row>
    <row r="40" spans="2:24" x14ac:dyDescent="0.25">
      <c r="B40" s="85" t="s">
        <v>31</v>
      </c>
      <c r="C40" s="85"/>
      <c r="D40" s="85"/>
      <c r="E40" s="85"/>
      <c r="F40" s="85"/>
      <c r="G40" s="31" t="s">
        <v>111</v>
      </c>
      <c r="H40" s="189"/>
      <c r="I40" s="190"/>
      <c r="J40" s="191"/>
      <c r="K40" s="190"/>
      <c r="L40" s="270">
        <v>11180.010000000002</v>
      </c>
      <c r="M40" s="58"/>
      <c r="N40" s="380"/>
      <c r="O40" s="58"/>
      <c r="P40" s="58"/>
      <c r="Q40" s="58"/>
      <c r="R40" s="58"/>
      <c r="S40" s="58"/>
      <c r="T40" s="58"/>
      <c r="U40" s="58"/>
      <c r="V40" s="58"/>
      <c r="W40" s="58"/>
      <c r="X40" s="58"/>
    </row>
    <row r="41" spans="2:24" x14ac:dyDescent="0.25">
      <c r="B41" s="139" t="s">
        <v>32</v>
      </c>
      <c r="C41" s="139"/>
      <c r="D41" s="139"/>
      <c r="E41" s="139"/>
      <c r="F41" s="139"/>
      <c r="G41" s="140" t="s">
        <v>111</v>
      </c>
      <c r="H41" s="180"/>
      <c r="I41" s="181"/>
      <c r="J41" s="182"/>
      <c r="K41" s="181"/>
      <c r="L41" s="268">
        <v>11180.01</v>
      </c>
      <c r="M41" s="58"/>
      <c r="N41" s="380"/>
      <c r="O41" s="58"/>
      <c r="P41" s="58"/>
      <c r="Q41" s="58"/>
      <c r="R41" s="58"/>
      <c r="S41" s="58"/>
      <c r="T41" s="58"/>
      <c r="U41" s="58"/>
      <c r="V41" s="58"/>
      <c r="W41" s="58"/>
      <c r="X41" s="58"/>
    </row>
    <row r="42" spans="2:24" ht="25.5" x14ac:dyDescent="0.25">
      <c r="B42" s="183" t="s">
        <v>682</v>
      </c>
      <c r="C42" s="183" t="s">
        <v>50</v>
      </c>
      <c r="D42" s="183" t="s">
        <v>52</v>
      </c>
      <c r="E42" s="183" t="s">
        <v>682</v>
      </c>
      <c r="F42" s="184">
        <v>401002000</v>
      </c>
      <c r="G42" s="120" t="s">
        <v>1642</v>
      </c>
      <c r="H42" s="183" t="s">
        <v>1626</v>
      </c>
      <c r="I42" s="266">
        <v>111.60733500000001</v>
      </c>
      <c r="J42" s="324">
        <v>80.209999999999994</v>
      </c>
      <c r="K42" s="266">
        <v>98.03</v>
      </c>
      <c r="L42" s="266">
        <v>10940.86</v>
      </c>
      <c r="M42" s="58"/>
      <c r="N42" s="380"/>
      <c r="O42" s="58"/>
      <c r="P42" s="58"/>
      <c r="Q42" s="58"/>
      <c r="R42" s="58"/>
      <c r="S42" s="58"/>
      <c r="T42" s="58"/>
      <c r="U42" s="58"/>
      <c r="V42" s="58"/>
      <c r="W42" s="58"/>
      <c r="X42" s="58"/>
    </row>
    <row r="43" spans="2:24" x14ac:dyDescent="0.25">
      <c r="B43" s="183" t="s">
        <v>683</v>
      </c>
      <c r="C43" s="183" t="s">
        <v>50</v>
      </c>
      <c r="D43" s="183" t="s">
        <v>51</v>
      </c>
      <c r="E43" s="183" t="s">
        <v>683</v>
      </c>
      <c r="F43" s="184">
        <v>100575</v>
      </c>
      <c r="G43" s="120" t="s">
        <v>1643</v>
      </c>
      <c r="H43" s="183" t="s">
        <v>42</v>
      </c>
      <c r="I43" s="266">
        <v>1594.3905</v>
      </c>
      <c r="J43" s="324" t="s">
        <v>1644</v>
      </c>
      <c r="K43" s="266">
        <v>0.15</v>
      </c>
      <c r="L43" s="266">
        <v>239.15</v>
      </c>
      <c r="M43" s="58"/>
      <c r="N43" s="380"/>
      <c r="O43" s="58"/>
      <c r="P43" s="58"/>
      <c r="Q43" s="58"/>
      <c r="R43" s="58"/>
      <c r="S43" s="58"/>
      <c r="T43" s="58"/>
      <c r="U43" s="58"/>
      <c r="V43" s="58"/>
      <c r="W43" s="58"/>
      <c r="X43" s="58"/>
    </row>
    <row r="44" spans="2:24" x14ac:dyDescent="0.25">
      <c r="B44" s="183"/>
      <c r="C44" s="183"/>
      <c r="D44" s="183"/>
      <c r="E44" s="183"/>
      <c r="F44" s="184"/>
      <c r="G44" s="186"/>
      <c r="H44" s="119"/>
      <c r="I44" s="187"/>
      <c r="J44" s="188"/>
      <c r="K44" s="187"/>
      <c r="L44" s="269"/>
      <c r="M44" s="58"/>
      <c r="N44" s="380"/>
      <c r="O44" s="58"/>
      <c r="P44" s="58"/>
      <c r="Q44" s="58"/>
      <c r="R44" s="58"/>
      <c r="S44" s="58"/>
      <c r="T44" s="58"/>
      <c r="U44" s="58"/>
      <c r="V44" s="58"/>
      <c r="W44" s="58"/>
      <c r="X44" s="58"/>
    </row>
    <row r="45" spans="2:24" x14ac:dyDescent="0.25">
      <c r="B45" s="30" t="s">
        <v>54</v>
      </c>
      <c r="C45" s="30"/>
      <c r="D45" s="30"/>
      <c r="E45" s="30"/>
      <c r="F45" s="30"/>
      <c r="G45" s="31" t="s">
        <v>1175</v>
      </c>
      <c r="H45" s="192"/>
      <c r="I45" s="193"/>
      <c r="J45" s="194"/>
      <c r="K45" s="193"/>
      <c r="L45" s="271">
        <v>2018189.0499999991</v>
      </c>
      <c r="M45" s="58"/>
      <c r="N45" s="380"/>
      <c r="O45" s="58"/>
      <c r="P45" s="58"/>
      <c r="Q45" s="58"/>
      <c r="R45" s="58"/>
      <c r="S45" s="58"/>
      <c r="T45" s="58"/>
      <c r="U45" s="58"/>
      <c r="V45" s="58"/>
      <c r="W45" s="58"/>
      <c r="X45" s="58"/>
    </row>
    <row r="46" spans="2:24" x14ac:dyDescent="0.25">
      <c r="B46" s="30" t="s">
        <v>55</v>
      </c>
      <c r="C46" s="30"/>
      <c r="D46" s="30"/>
      <c r="E46" s="30"/>
      <c r="F46" s="30"/>
      <c r="G46" s="31" t="s">
        <v>219</v>
      </c>
      <c r="H46" s="192"/>
      <c r="I46" s="193"/>
      <c r="J46" s="194"/>
      <c r="K46" s="193"/>
      <c r="L46" s="271">
        <v>420166.40000000008</v>
      </c>
      <c r="M46" s="58"/>
      <c r="N46" s="380"/>
      <c r="O46" s="58"/>
      <c r="P46" s="58"/>
      <c r="Q46" s="58"/>
      <c r="R46" s="58"/>
      <c r="S46" s="58"/>
      <c r="T46" s="58"/>
      <c r="U46" s="58"/>
      <c r="V46" s="58"/>
      <c r="W46" s="58"/>
      <c r="X46" s="58"/>
    </row>
    <row r="47" spans="2:24" x14ac:dyDescent="0.25">
      <c r="B47" s="36" t="s">
        <v>337</v>
      </c>
      <c r="C47" s="36"/>
      <c r="D47" s="36"/>
      <c r="E47" s="36"/>
      <c r="F47" s="36"/>
      <c r="G47" s="37" t="s">
        <v>589</v>
      </c>
      <c r="H47" s="195"/>
      <c r="I47" s="196"/>
      <c r="J47" s="197"/>
      <c r="K47" s="196"/>
      <c r="L47" s="272">
        <v>72940.509999999995</v>
      </c>
      <c r="M47" s="58"/>
      <c r="N47" s="380"/>
      <c r="O47" s="58"/>
      <c r="P47" s="58"/>
      <c r="Q47" s="58"/>
      <c r="R47" s="58"/>
      <c r="S47" s="58"/>
      <c r="T47" s="58"/>
      <c r="U47" s="58"/>
      <c r="V47" s="58"/>
      <c r="W47" s="58"/>
      <c r="X47" s="58"/>
    </row>
    <row r="48" spans="2:24" ht="38.25" x14ac:dyDescent="0.25">
      <c r="B48" s="183" t="s">
        <v>1027</v>
      </c>
      <c r="C48" s="183" t="s">
        <v>50</v>
      </c>
      <c r="D48" s="183" t="s">
        <v>52</v>
      </c>
      <c r="E48" s="183" t="s">
        <v>1027</v>
      </c>
      <c r="F48" s="184">
        <v>301000132</v>
      </c>
      <c r="G48" s="120" t="s">
        <v>1645</v>
      </c>
      <c r="H48" s="183" t="s">
        <v>130</v>
      </c>
      <c r="I48" s="266">
        <v>632</v>
      </c>
      <c r="J48" s="324">
        <v>84.76</v>
      </c>
      <c r="K48" s="266">
        <v>103.59</v>
      </c>
      <c r="L48" s="266">
        <v>65468.88</v>
      </c>
      <c r="M48" s="58"/>
      <c r="N48" s="380"/>
      <c r="O48" s="58"/>
      <c r="P48" s="58"/>
      <c r="Q48" s="58"/>
      <c r="R48" s="58"/>
      <c r="S48" s="58"/>
      <c r="T48" s="58"/>
      <c r="U48" s="58"/>
      <c r="V48" s="58"/>
      <c r="W48" s="58"/>
      <c r="X48" s="58"/>
    </row>
    <row r="49" spans="2:24" ht="25.5" x14ac:dyDescent="0.25">
      <c r="B49" s="183" t="s">
        <v>1028</v>
      </c>
      <c r="C49" s="183" t="s">
        <v>50</v>
      </c>
      <c r="D49" s="183" t="s">
        <v>51</v>
      </c>
      <c r="E49" s="183" t="s">
        <v>1028</v>
      </c>
      <c r="F49" s="184">
        <v>95601</v>
      </c>
      <c r="G49" s="120" t="s">
        <v>1646</v>
      </c>
      <c r="H49" s="183" t="s">
        <v>108</v>
      </c>
      <c r="I49" s="266">
        <v>64</v>
      </c>
      <c r="J49" s="324" t="s">
        <v>1647</v>
      </c>
      <c r="K49" s="266">
        <v>20.58</v>
      </c>
      <c r="L49" s="266">
        <v>1317.12</v>
      </c>
      <c r="M49" s="58"/>
      <c r="N49" s="380"/>
      <c r="O49" s="58"/>
      <c r="P49" s="58"/>
      <c r="Q49" s="58"/>
      <c r="R49" s="58"/>
      <c r="S49" s="58"/>
      <c r="T49" s="58"/>
      <c r="U49" s="58"/>
      <c r="V49" s="58"/>
      <c r="W49" s="58"/>
      <c r="X49" s="58"/>
    </row>
    <row r="50" spans="2:24" ht="25.5" x14ac:dyDescent="0.25">
      <c r="B50" s="183" t="s">
        <v>1029</v>
      </c>
      <c r="C50" s="183" t="s">
        <v>50</v>
      </c>
      <c r="D50" s="183" t="s">
        <v>53</v>
      </c>
      <c r="E50" s="183" t="s">
        <v>1029</v>
      </c>
      <c r="F50" s="184" t="s">
        <v>650</v>
      </c>
      <c r="G50" s="120" t="s">
        <v>651</v>
      </c>
      <c r="H50" s="183" t="s">
        <v>108</v>
      </c>
      <c r="I50" s="266">
        <v>1</v>
      </c>
      <c r="J50" s="324">
        <v>5035.6000000000004</v>
      </c>
      <c r="K50" s="266">
        <v>6154.51</v>
      </c>
      <c r="L50" s="266">
        <v>6154.51</v>
      </c>
      <c r="M50" s="58"/>
      <c r="N50" s="380"/>
      <c r="O50" s="58"/>
      <c r="P50" s="58"/>
      <c r="Q50" s="58"/>
      <c r="R50" s="58"/>
      <c r="S50" s="58"/>
      <c r="T50" s="58"/>
      <c r="U50" s="58"/>
      <c r="V50" s="58"/>
      <c r="W50" s="58"/>
      <c r="X50" s="58"/>
    </row>
    <row r="51" spans="2:24" x14ac:dyDescent="0.25">
      <c r="B51" s="36" t="s">
        <v>338</v>
      </c>
      <c r="C51" s="36"/>
      <c r="D51" s="36"/>
      <c r="E51" s="36"/>
      <c r="F51" s="36"/>
      <c r="G51" s="37" t="s">
        <v>590</v>
      </c>
      <c r="H51" s="195"/>
      <c r="I51" s="196"/>
      <c r="J51" s="197"/>
      <c r="K51" s="196"/>
      <c r="L51" s="272">
        <v>58869.35</v>
      </c>
      <c r="M51" s="58"/>
      <c r="N51" s="380"/>
      <c r="O51" s="58"/>
      <c r="P51" s="58"/>
      <c r="Q51" s="58"/>
      <c r="R51" s="58"/>
      <c r="S51" s="58"/>
      <c r="T51" s="58"/>
      <c r="U51" s="58"/>
      <c r="V51" s="58"/>
      <c r="W51" s="58"/>
      <c r="X51" s="58"/>
    </row>
    <row r="52" spans="2:24" ht="25.5" x14ac:dyDescent="0.25">
      <c r="B52" s="183" t="s">
        <v>727</v>
      </c>
      <c r="C52" s="183" t="s">
        <v>50</v>
      </c>
      <c r="D52" s="183" t="s">
        <v>51</v>
      </c>
      <c r="E52" s="183" t="s">
        <v>727</v>
      </c>
      <c r="F52" s="184">
        <v>96523</v>
      </c>
      <c r="G52" s="120" t="s">
        <v>1648</v>
      </c>
      <c r="H52" s="183" t="s">
        <v>1626</v>
      </c>
      <c r="I52" s="266">
        <v>31.04</v>
      </c>
      <c r="J52" s="324" t="s">
        <v>1649</v>
      </c>
      <c r="K52" s="266">
        <v>106.33</v>
      </c>
      <c r="L52" s="266">
        <v>3300.48</v>
      </c>
      <c r="M52" s="58"/>
      <c r="N52" s="380"/>
      <c r="O52" s="58"/>
      <c r="P52" s="58"/>
      <c r="Q52" s="58"/>
      <c r="R52" s="58"/>
      <c r="S52" s="58"/>
      <c r="T52" s="58"/>
      <c r="U52" s="58"/>
      <c r="V52" s="58"/>
      <c r="W52" s="58"/>
      <c r="X52" s="58"/>
    </row>
    <row r="53" spans="2:24" ht="25.5" x14ac:dyDescent="0.25">
      <c r="B53" s="183" t="s">
        <v>728</v>
      </c>
      <c r="C53" s="183" t="s">
        <v>50</v>
      </c>
      <c r="D53" s="183" t="s">
        <v>51</v>
      </c>
      <c r="E53" s="183" t="s">
        <v>728</v>
      </c>
      <c r="F53" s="167">
        <v>96617</v>
      </c>
      <c r="G53" s="120" t="s">
        <v>1650</v>
      </c>
      <c r="H53" s="183" t="s">
        <v>42</v>
      </c>
      <c r="I53" s="266">
        <v>38.799999999999997</v>
      </c>
      <c r="J53" s="324" t="s">
        <v>1651</v>
      </c>
      <c r="K53" s="266">
        <v>22.94</v>
      </c>
      <c r="L53" s="266">
        <v>890.07</v>
      </c>
      <c r="M53" s="58"/>
      <c r="N53" s="380"/>
      <c r="O53" s="58"/>
      <c r="P53" s="58"/>
      <c r="Q53" s="58"/>
      <c r="R53" s="58"/>
      <c r="S53" s="58"/>
      <c r="T53" s="58"/>
      <c r="U53" s="58"/>
      <c r="V53" s="58"/>
      <c r="W53" s="58"/>
      <c r="X53" s="58"/>
    </row>
    <row r="54" spans="2:24" ht="38.25" x14ac:dyDescent="0.25">
      <c r="B54" s="183" t="s">
        <v>729</v>
      </c>
      <c r="C54" s="183" t="s">
        <v>50</v>
      </c>
      <c r="D54" s="183" t="s">
        <v>51</v>
      </c>
      <c r="E54" s="183" t="s">
        <v>729</v>
      </c>
      <c r="F54" s="167">
        <v>96540</v>
      </c>
      <c r="G54" s="120" t="s">
        <v>1652</v>
      </c>
      <c r="H54" s="183" t="s">
        <v>42</v>
      </c>
      <c r="I54" s="266">
        <v>105.6</v>
      </c>
      <c r="J54" s="324" t="s">
        <v>1653</v>
      </c>
      <c r="K54" s="266">
        <v>147.84</v>
      </c>
      <c r="L54" s="266">
        <v>15611.9</v>
      </c>
      <c r="M54" s="58"/>
      <c r="N54" s="380"/>
      <c r="O54" s="58"/>
      <c r="P54" s="58"/>
      <c r="Q54" s="58"/>
      <c r="R54" s="58"/>
      <c r="S54" s="58"/>
      <c r="T54" s="58"/>
      <c r="U54" s="58"/>
      <c r="V54" s="58"/>
      <c r="W54" s="58"/>
      <c r="X54" s="58"/>
    </row>
    <row r="55" spans="2:24" ht="25.5" x14ac:dyDescent="0.25">
      <c r="B55" s="183" t="s">
        <v>730</v>
      </c>
      <c r="C55" s="183" t="s">
        <v>50</v>
      </c>
      <c r="D55" s="183" t="s">
        <v>51</v>
      </c>
      <c r="E55" s="183" t="s">
        <v>730</v>
      </c>
      <c r="F55" s="184">
        <v>96543</v>
      </c>
      <c r="G55" s="120" t="s">
        <v>1654</v>
      </c>
      <c r="H55" s="183" t="s">
        <v>147</v>
      </c>
      <c r="I55" s="266">
        <v>198</v>
      </c>
      <c r="J55" s="324" t="s">
        <v>1655</v>
      </c>
      <c r="K55" s="266">
        <v>23.62</v>
      </c>
      <c r="L55" s="266">
        <v>4676.76</v>
      </c>
      <c r="M55" s="58"/>
      <c r="N55" s="380"/>
      <c r="O55" s="58"/>
      <c r="P55" s="58"/>
      <c r="Q55" s="58"/>
      <c r="R55" s="58"/>
      <c r="S55" s="58"/>
      <c r="T55" s="58"/>
      <c r="U55" s="58"/>
      <c r="V55" s="58"/>
      <c r="W55" s="58"/>
      <c r="X55" s="58"/>
    </row>
    <row r="56" spans="2:24" ht="25.5" x14ac:dyDescent="0.25">
      <c r="B56" s="183" t="s">
        <v>731</v>
      </c>
      <c r="C56" s="183" t="s">
        <v>50</v>
      </c>
      <c r="D56" s="183" t="s">
        <v>51</v>
      </c>
      <c r="E56" s="183" t="s">
        <v>731</v>
      </c>
      <c r="F56" s="184">
        <v>96544</v>
      </c>
      <c r="G56" s="120" t="s">
        <v>1656</v>
      </c>
      <c r="H56" s="183" t="s">
        <v>147</v>
      </c>
      <c r="I56" s="266">
        <v>18.5</v>
      </c>
      <c r="J56" s="324" t="s">
        <v>1657</v>
      </c>
      <c r="K56" s="266">
        <v>21.57</v>
      </c>
      <c r="L56" s="266">
        <v>399.04</v>
      </c>
      <c r="M56" s="58"/>
      <c r="N56" s="380"/>
      <c r="O56" s="58"/>
      <c r="P56" s="58"/>
      <c r="Q56" s="58"/>
      <c r="R56" s="58"/>
      <c r="S56" s="58"/>
      <c r="T56" s="58"/>
      <c r="U56" s="58"/>
      <c r="V56" s="58"/>
      <c r="W56" s="58"/>
      <c r="X56" s="58"/>
    </row>
    <row r="57" spans="2:24" ht="25.5" x14ac:dyDescent="0.25">
      <c r="B57" s="183" t="s">
        <v>732</v>
      </c>
      <c r="C57" s="183" t="s">
        <v>50</v>
      </c>
      <c r="D57" s="183" t="s">
        <v>51</v>
      </c>
      <c r="E57" s="183" t="s">
        <v>732</v>
      </c>
      <c r="F57" s="184">
        <v>96545</v>
      </c>
      <c r="G57" s="120" t="s">
        <v>1658</v>
      </c>
      <c r="H57" s="183" t="s">
        <v>147</v>
      </c>
      <c r="I57" s="266">
        <v>112.4</v>
      </c>
      <c r="J57" s="324" t="s">
        <v>1659</v>
      </c>
      <c r="K57" s="266">
        <v>19.68</v>
      </c>
      <c r="L57" s="266">
        <v>2212.0300000000002</v>
      </c>
      <c r="M57" s="58"/>
      <c r="N57" s="380"/>
      <c r="O57" s="58"/>
      <c r="P57" s="58"/>
      <c r="Q57" s="58"/>
      <c r="R57" s="58"/>
      <c r="S57" s="58"/>
      <c r="T57" s="58"/>
      <c r="U57" s="58"/>
      <c r="V57" s="58"/>
      <c r="W57" s="58"/>
      <c r="X57" s="58"/>
    </row>
    <row r="58" spans="2:24" ht="25.5" x14ac:dyDescent="0.25">
      <c r="B58" s="183" t="s">
        <v>733</v>
      </c>
      <c r="C58" s="183" t="s">
        <v>50</v>
      </c>
      <c r="D58" s="183" t="s">
        <v>51</v>
      </c>
      <c r="E58" s="183" t="s">
        <v>733</v>
      </c>
      <c r="F58" s="184">
        <v>96546</v>
      </c>
      <c r="G58" s="120" t="s">
        <v>1660</v>
      </c>
      <c r="H58" s="183" t="s">
        <v>147</v>
      </c>
      <c r="I58" s="266">
        <v>186.5</v>
      </c>
      <c r="J58" s="324" t="s">
        <v>1661</v>
      </c>
      <c r="K58" s="266">
        <v>17.3</v>
      </c>
      <c r="L58" s="266">
        <v>3226.45</v>
      </c>
      <c r="M58" s="58"/>
      <c r="N58" s="380"/>
      <c r="O58" s="58"/>
      <c r="P58" s="58"/>
      <c r="Q58" s="58"/>
      <c r="R58" s="58"/>
      <c r="S58" s="58"/>
      <c r="T58" s="58"/>
      <c r="U58" s="58"/>
      <c r="V58" s="58"/>
      <c r="W58" s="58"/>
      <c r="X58" s="58"/>
    </row>
    <row r="59" spans="2:24" ht="25.5" x14ac:dyDescent="0.25">
      <c r="B59" s="183" t="s">
        <v>734</v>
      </c>
      <c r="C59" s="183" t="s">
        <v>50</v>
      </c>
      <c r="D59" s="183" t="s">
        <v>51</v>
      </c>
      <c r="E59" s="183" t="s">
        <v>734</v>
      </c>
      <c r="F59" s="184">
        <v>104920</v>
      </c>
      <c r="G59" s="120" t="s">
        <v>1662</v>
      </c>
      <c r="H59" s="183" t="s">
        <v>147</v>
      </c>
      <c r="I59" s="266">
        <v>271.3</v>
      </c>
      <c r="J59" s="324" t="s">
        <v>1663</v>
      </c>
      <c r="K59" s="266">
        <v>13.52</v>
      </c>
      <c r="L59" s="266">
        <v>3667.97</v>
      </c>
      <c r="M59" s="58"/>
      <c r="N59" s="380"/>
      <c r="O59" s="58"/>
      <c r="P59" s="58"/>
      <c r="Q59" s="58"/>
      <c r="R59" s="58"/>
      <c r="S59" s="58"/>
      <c r="T59" s="58"/>
      <c r="U59" s="58"/>
      <c r="V59" s="58"/>
      <c r="W59" s="58"/>
      <c r="X59" s="58"/>
    </row>
    <row r="60" spans="2:24" ht="38.25" x14ac:dyDescent="0.25">
      <c r="B60" s="183" t="s">
        <v>735</v>
      </c>
      <c r="C60" s="183" t="s">
        <v>50</v>
      </c>
      <c r="D60" s="183" t="s">
        <v>51</v>
      </c>
      <c r="E60" s="183" t="s">
        <v>735</v>
      </c>
      <c r="F60" s="184">
        <v>94965</v>
      </c>
      <c r="G60" s="120" t="s">
        <v>1664</v>
      </c>
      <c r="H60" s="183" t="s">
        <v>1626</v>
      </c>
      <c r="I60" s="266">
        <v>19.399999999999999</v>
      </c>
      <c r="J60" s="324" t="s">
        <v>1665</v>
      </c>
      <c r="K60" s="266">
        <v>609.01</v>
      </c>
      <c r="L60" s="266">
        <v>11814.79</v>
      </c>
      <c r="M60" s="58"/>
      <c r="N60" s="380"/>
      <c r="O60" s="58"/>
      <c r="P60" s="58"/>
      <c r="Q60" s="58"/>
      <c r="R60" s="58"/>
      <c r="S60" s="58"/>
      <c r="T60" s="58"/>
      <c r="U60" s="58"/>
      <c r="V60" s="58"/>
      <c r="W60" s="58"/>
      <c r="X60" s="58"/>
    </row>
    <row r="61" spans="2:24" ht="25.5" x14ac:dyDescent="0.25">
      <c r="B61" s="183" t="s">
        <v>736</v>
      </c>
      <c r="C61" s="183" t="s">
        <v>50</v>
      </c>
      <c r="D61" s="183" t="s">
        <v>51</v>
      </c>
      <c r="E61" s="183" t="s">
        <v>736</v>
      </c>
      <c r="F61" s="184">
        <v>103670</v>
      </c>
      <c r="G61" s="120" t="s">
        <v>1666</v>
      </c>
      <c r="H61" s="183" t="s">
        <v>1626</v>
      </c>
      <c r="I61" s="266">
        <v>19.399999999999999</v>
      </c>
      <c r="J61" s="324" t="s">
        <v>1667</v>
      </c>
      <c r="K61" s="266">
        <v>332.91</v>
      </c>
      <c r="L61" s="266">
        <v>6458.45</v>
      </c>
      <c r="M61" s="58"/>
      <c r="N61" s="380"/>
      <c r="O61" s="58"/>
      <c r="P61" s="58"/>
      <c r="Q61" s="58"/>
      <c r="R61" s="58"/>
      <c r="S61" s="58"/>
      <c r="T61" s="58"/>
      <c r="U61" s="58"/>
      <c r="V61" s="58"/>
      <c r="W61" s="58"/>
      <c r="X61" s="58"/>
    </row>
    <row r="62" spans="2:24" ht="25.5" x14ac:dyDescent="0.25">
      <c r="B62" s="183" t="s">
        <v>737</v>
      </c>
      <c r="C62" s="183" t="s">
        <v>50</v>
      </c>
      <c r="D62" s="183" t="s">
        <v>51</v>
      </c>
      <c r="E62" s="183" t="s">
        <v>737</v>
      </c>
      <c r="F62" s="184">
        <v>98557</v>
      </c>
      <c r="G62" s="120" t="s">
        <v>1668</v>
      </c>
      <c r="H62" s="183" t="s">
        <v>42</v>
      </c>
      <c r="I62" s="266">
        <v>105.6</v>
      </c>
      <c r="J62" s="324" t="s">
        <v>1669</v>
      </c>
      <c r="K62" s="266">
        <v>59.32</v>
      </c>
      <c r="L62" s="266">
        <v>6264.19</v>
      </c>
      <c r="M62" s="58"/>
      <c r="N62" s="380"/>
      <c r="O62" s="58"/>
      <c r="P62" s="58"/>
      <c r="Q62" s="58"/>
      <c r="R62" s="58"/>
      <c r="S62" s="58"/>
      <c r="T62" s="58"/>
      <c r="U62" s="58"/>
      <c r="V62" s="58"/>
      <c r="W62" s="58"/>
      <c r="X62" s="58"/>
    </row>
    <row r="63" spans="2:24" ht="25.5" x14ac:dyDescent="0.25">
      <c r="B63" s="183" t="s">
        <v>738</v>
      </c>
      <c r="C63" s="183" t="s">
        <v>50</v>
      </c>
      <c r="D63" s="183" t="s">
        <v>51</v>
      </c>
      <c r="E63" s="183" t="s">
        <v>738</v>
      </c>
      <c r="F63" s="184">
        <v>93382</v>
      </c>
      <c r="G63" s="120" t="s">
        <v>1670</v>
      </c>
      <c r="H63" s="183" t="s">
        <v>1626</v>
      </c>
      <c r="I63" s="266">
        <v>11.64</v>
      </c>
      <c r="J63" s="324" t="s">
        <v>1671</v>
      </c>
      <c r="K63" s="266">
        <v>29.83</v>
      </c>
      <c r="L63" s="266">
        <v>347.22</v>
      </c>
      <c r="M63" s="58"/>
      <c r="N63" s="380"/>
      <c r="O63" s="58"/>
      <c r="P63" s="58"/>
      <c r="Q63" s="58"/>
      <c r="R63" s="58"/>
      <c r="S63" s="58"/>
      <c r="T63" s="58"/>
      <c r="U63" s="58"/>
      <c r="V63" s="58"/>
      <c r="W63" s="58"/>
      <c r="X63" s="58"/>
    </row>
    <row r="64" spans="2:24" x14ac:dyDescent="0.25">
      <c r="B64" s="36" t="s">
        <v>339</v>
      </c>
      <c r="C64" s="36"/>
      <c r="D64" s="36"/>
      <c r="E64" s="36"/>
      <c r="F64" s="36"/>
      <c r="G64" s="37" t="s">
        <v>591</v>
      </c>
      <c r="H64" s="195"/>
      <c r="I64" s="196"/>
      <c r="J64" s="197"/>
      <c r="K64" s="196"/>
      <c r="L64" s="272">
        <v>36468.829999999994</v>
      </c>
      <c r="M64" s="58"/>
      <c r="N64" s="380"/>
      <c r="O64" s="58"/>
      <c r="P64" s="58"/>
      <c r="Q64" s="58"/>
      <c r="R64" s="58"/>
      <c r="S64" s="58"/>
      <c r="T64" s="58"/>
      <c r="U64" s="58"/>
      <c r="V64" s="58"/>
      <c r="W64" s="58"/>
      <c r="X64" s="58"/>
    </row>
    <row r="65" spans="2:24" ht="25.5" x14ac:dyDescent="0.25">
      <c r="B65" s="183" t="s">
        <v>739</v>
      </c>
      <c r="C65" s="183" t="s">
        <v>50</v>
      </c>
      <c r="D65" s="183" t="s">
        <v>51</v>
      </c>
      <c r="E65" s="183" t="s">
        <v>739</v>
      </c>
      <c r="F65" s="184">
        <v>96527</v>
      </c>
      <c r="G65" s="120" t="s">
        <v>1672</v>
      </c>
      <c r="H65" s="183" t="s">
        <v>1626</v>
      </c>
      <c r="I65" s="266">
        <v>10.08</v>
      </c>
      <c r="J65" s="324" t="s">
        <v>1673</v>
      </c>
      <c r="K65" s="266">
        <v>117.05</v>
      </c>
      <c r="L65" s="266">
        <v>1179.8599999999999</v>
      </c>
      <c r="M65" s="58"/>
      <c r="N65" s="380"/>
      <c r="O65" s="58"/>
      <c r="P65" s="58"/>
      <c r="Q65" s="58"/>
      <c r="R65" s="58"/>
      <c r="S65" s="58"/>
      <c r="T65" s="58"/>
      <c r="U65" s="58"/>
      <c r="V65" s="58"/>
      <c r="W65" s="58"/>
      <c r="X65" s="58"/>
    </row>
    <row r="66" spans="2:24" ht="38.25" x14ac:dyDescent="0.25">
      <c r="B66" s="183" t="s">
        <v>740</v>
      </c>
      <c r="C66" s="183" t="s">
        <v>50</v>
      </c>
      <c r="D66" s="183" t="s">
        <v>51</v>
      </c>
      <c r="E66" s="183" t="s">
        <v>740</v>
      </c>
      <c r="F66" s="184">
        <v>96542</v>
      </c>
      <c r="G66" s="120" t="s">
        <v>1674</v>
      </c>
      <c r="H66" s="183" t="s">
        <v>42</v>
      </c>
      <c r="I66" s="266">
        <v>111.1</v>
      </c>
      <c r="J66" s="324" t="s">
        <v>1675</v>
      </c>
      <c r="K66" s="266">
        <v>110.3</v>
      </c>
      <c r="L66" s="266">
        <v>12254.33</v>
      </c>
      <c r="M66" s="58"/>
      <c r="N66" s="380"/>
      <c r="O66" s="58"/>
      <c r="P66" s="58"/>
      <c r="Q66" s="58"/>
      <c r="R66" s="58"/>
      <c r="S66" s="58"/>
      <c r="T66" s="58"/>
      <c r="U66" s="58"/>
      <c r="V66" s="58"/>
      <c r="W66" s="58"/>
      <c r="X66" s="58"/>
    </row>
    <row r="67" spans="2:24" ht="25.5" x14ac:dyDescent="0.25">
      <c r="B67" s="183" t="s">
        <v>741</v>
      </c>
      <c r="C67" s="183" t="s">
        <v>50</v>
      </c>
      <c r="D67" s="183" t="s">
        <v>51</v>
      </c>
      <c r="E67" s="183" t="s">
        <v>741</v>
      </c>
      <c r="F67" s="184">
        <v>95241</v>
      </c>
      <c r="G67" s="120" t="s">
        <v>1676</v>
      </c>
      <c r="H67" s="183" t="s">
        <v>42</v>
      </c>
      <c r="I67" s="266">
        <v>27.774999999999999</v>
      </c>
      <c r="J67" s="324" t="s">
        <v>1677</v>
      </c>
      <c r="K67" s="266">
        <v>42.59</v>
      </c>
      <c r="L67" s="266">
        <v>1182.93</v>
      </c>
      <c r="M67" s="58"/>
      <c r="N67" s="380"/>
      <c r="O67" s="58"/>
      <c r="P67" s="58"/>
      <c r="Q67" s="58"/>
      <c r="R67" s="58"/>
      <c r="S67" s="58"/>
      <c r="T67" s="58"/>
      <c r="U67" s="58"/>
      <c r="V67" s="58"/>
      <c r="W67" s="58"/>
      <c r="X67" s="58"/>
    </row>
    <row r="68" spans="2:24" ht="25.5" x14ac:dyDescent="0.25">
      <c r="B68" s="183" t="s">
        <v>742</v>
      </c>
      <c r="C68" s="183" t="s">
        <v>50</v>
      </c>
      <c r="D68" s="183" t="s">
        <v>51</v>
      </c>
      <c r="E68" s="183" t="s">
        <v>742</v>
      </c>
      <c r="F68" s="184">
        <v>96543</v>
      </c>
      <c r="G68" s="120" t="s">
        <v>1654</v>
      </c>
      <c r="H68" s="183" t="s">
        <v>147</v>
      </c>
      <c r="I68" s="266">
        <v>127.4</v>
      </c>
      <c r="J68" s="324" t="s">
        <v>1655</v>
      </c>
      <c r="K68" s="266">
        <v>23.62</v>
      </c>
      <c r="L68" s="266">
        <v>3009.18</v>
      </c>
      <c r="M68" s="58"/>
      <c r="N68" s="380"/>
      <c r="O68" s="58"/>
      <c r="P68" s="58"/>
      <c r="Q68" s="58"/>
      <c r="R68" s="58"/>
      <c r="S68" s="58"/>
      <c r="T68" s="58"/>
      <c r="U68" s="58"/>
      <c r="V68" s="58"/>
      <c r="W68" s="58"/>
      <c r="X68" s="58"/>
    </row>
    <row r="69" spans="2:24" ht="25.5" x14ac:dyDescent="0.25">
      <c r="B69" s="183" t="s">
        <v>743</v>
      </c>
      <c r="C69" s="183" t="s">
        <v>50</v>
      </c>
      <c r="D69" s="183" t="s">
        <v>51</v>
      </c>
      <c r="E69" s="183" t="s">
        <v>743</v>
      </c>
      <c r="F69" s="184">
        <v>96544</v>
      </c>
      <c r="G69" s="120" t="s">
        <v>1656</v>
      </c>
      <c r="H69" s="183" t="s">
        <v>147</v>
      </c>
      <c r="I69" s="266">
        <v>69.7</v>
      </c>
      <c r="J69" s="324" t="s">
        <v>1657</v>
      </c>
      <c r="K69" s="266">
        <v>21.57</v>
      </c>
      <c r="L69" s="266">
        <v>1503.42</v>
      </c>
      <c r="M69" s="58"/>
      <c r="N69" s="380"/>
      <c r="O69" s="58"/>
      <c r="P69" s="58"/>
      <c r="Q69" s="58"/>
      <c r="R69" s="58"/>
      <c r="S69" s="58"/>
      <c r="T69" s="58"/>
      <c r="U69" s="58"/>
      <c r="V69" s="58"/>
      <c r="W69" s="58"/>
      <c r="X69" s="58"/>
    </row>
    <row r="70" spans="2:24" ht="25.5" x14ac:dyDescent="0.25">
      <c r="B70" s="183" t="s">
        <v>744</v>
      </c>
      <c r="C70" s="183" t="s">
        <v>50</v>
      </c>
      <c r="D70" s="183" t="s">
        <v>51</v>
      </c>
      <c r="E70" s="183" t="s">
        <v>744</v>
      </c>
      <c r="F70" s="184">
        <v>96545</v>
      </c>
      <c r="G70" s="120" t="s">
        <v>1658</v>
      </c>
      <c r="H70" s="183" t="s">
        <v>147</v>
      </c>
      <c r="I70" s="266">
        <v>35.6</v>
      </c>
      <c r="J70" s="324" t="s">
        <v>1659</v>
      </c>
      <c r="K70" s="266">
        <v>19.68</v>
      </c>
      <c r="L70" s="266">
        <v>700.6</v>
      </c>
      <c r="M70" s="58"/>
      <c r="N70" s="380"/>
      <c r="O70" s="58"/>
      <c r="P70" s="58"/>
      <c r="Q70" s="58"/>
      <c r="R70" s="58"/>
      <c r="S70" s="58"/>
      <c r="T70" s="58"/>
      <c r="U70" s="58"/>
      <c r="V70" s="58"/>
      <c r="W70" s="58"/>
      <c r="X70" s="58"/>
    </row>
    <row r="71" spans="2:24" ht="25.5" x14ac:dyDescent="0.25">
      <c r="B71" s="183" t="s">
        <v>745</v>
      </c>
      <c r="C71" s="183" t="s">
        <v>50</v>
      </c>
      <c r="D71" s="183" t="s">
        <v>51</v>
      </c>
      <c r="E71" s="183" t="s">
        <v>745</v>
      </c>
      <c r="F71" s="184">
        <v>96546</v>
      </c>
      <c r="G71" s="120" t="s">
        <v>1660</v>
      </c>
      <c r="H71" s="183" t="s">
        <v>147</v>
      </c>
      <c r="I71" s="266">
        <v>128.4</v>
      </c>
      <c r="J71" s="324" t="s">
        <v>1661</v>
      </c>
      <c r="K71" s="266">
        <v>17.3</v>
      </c>
      <c r="L71" s="266">
        <v>2221.3200000000002</v>
      </c>
      <c r="M71" s="58"/>
      <c r="N71" s="380"/>
      <c r="O71" s="58"/>
      <c r="P71" s="58"/>
      <c r="Q71" s="58"/>
      <c r="R71" s="58"/>
      <c r="S71" s="58"/>
      <c r="T71" s="58"/>
      <c r="U71" s="58"/>
      <c r="V71" s="58"/>
      <c r="W71" s="58"/>
      <c r="X71" s="58"/>
    </row>
    <row r="72" spans="2:24" ht="25.5" x14ac:dyDescent="0.25">
      <c r="B72" s="183" t="s">
        <v>746</v>
      </c>
      <c r="C72" s="183" t="s">
        <v>50</v>
      </c>
      <c r="D72" s="183" t="s">
        <v>51</v>
      </c>
      <c r="E72" s="183" t="s">
        <v>746</v>
      </c>
      <c r="F72" s="184">
        <v>104920</v>
      </c>
      <c r="G72" s="120" t="s">
        <v>1662</v>
      </c>
      <c r="H72" s="183" t="s">
        <v>147</v>
      </c>
      <c r="I72" s="266">
        <v>85.4</v>
      </c>
      <c r="J72" s="324" t="s">
        <v>1663</v>
      </c>
      <c r="K72" s="266">
        <v>13.52</v>
      </c>
      <c r="L72" s="266">
        <v>1154.5999999999999</v>
      </c>
      <c r="M72" s="58"/>
      <c r="N72" s="380"/>
      <c r="O72" s="58"/>
      <c r="P72" s="58"/>
      <c r="Q72" s="58"/>
      <c r="R72" s="58"/>
      <c r="S72" s="58"/>
      <c r="T72" s="58"/>
      <c r="U72" s="58"/>
      <c r="V72" s="58"/>
      <c r="W72" s="58"/>
      <c r="X72" s="58"/>
    </row>
    <row r="73" spans="2:24" ht="25.5" x14ac:dyDescent="0.25">
      <c r="B73" s="183" t="s">
        <v>747</v>
      </c>
      <c r="C73" s="183" t="s">
        <v>50</v>
      </c>
      <c r="D73" s="183" t="s">
        <v>51</v>
      </c>
      <c r="E73" s="183" t="s">
        <v>747</v>
      </c>
      <c r="F73" s="184">
        <v>104921</v>
      </c>
      <c r="G73" s="120" t="s">
        <v>1678</v>
      </c>
      <c r="H73" s="183" t="s">
        <v>147</v>
      </c>
      <c r="I73" s="266">
        <v>48.7</v>
      </c>
      <c r="J73" s="324" t="s">
        <v>1679</v>
      </c>
      <c r="K73" s="266">
        <v>12.84</v>
      </c>
      <c r="L73" s="266">
        <v>625.29999999999995</v>
      </c>
      <c r="M73" s="58"/>
      <c r="N73" s="380"/>
      <c r="O73" s="58"/>
      <c r="P73" s="58"/>
      <c r="Q73" s="58"/>
      <c r="R73" s="58"/>
      <c r="S73" s="58"/>
      <c r="T73" s="58"/>
      <c r="U73" s="58"/>
      <c r="V73" s="58"/>
      <c r="W73" s="58"/>
      <c r="X73" s="58"/>
    </row>
    <row r="74" spans="2:24" ht="38.25" x14ac:dyDescent="0.25">
      <c r="B74" s="183" t="s">
        <v>748</v>
      </c>
      <c r="C74" s="183" t="s">
        <v>50</v>
      </c>
      <c r="D74" s="183" t="s">
        <v>51</v>
      </c>
      <c r="E74" s="183" t="s">
        <v>748</v>
      </c>
      <c r="F74" s="184">
        <v>94965</v>
      </c>
      <c r="G74" s="120" t="s">
        <v>1664</v>
      </c>
      <c r="H74" s="183" t="s">
        <v>1626</v>
      </c>
      <c r="I74" s="266">
        <v>6.3</v>
      </c>
      <c r="J74" s="324" t="s">
        <v>1665</v>
      </c>
      <c r="K74" s="266">
        <v>609.01</v>
      </c>
      <c r="L74" s="266">
        <v>3836.76</v>
      </c>
      <c r="M74" s="58"/>
      <c r="N74" s="380"/>
      <c r="O74" s="58"/>
      <c r="P74" s="58"/>
      <c r="Q74" s="58"/>
      <c r="R74" s="58"/>
      <c r="S74" s="58"/>
      <c r="T74" s="58"/>
      <c r="U74" s="58"/>
      <c r="V74" s="58"/>
      <c r="W74" s="58"/>
      <c r="X74" s="58"/>
    </row>
    <row r="75" spans="2:24" ht="25.5" x14ac:dyDescent="0.25">
      <c r="B75" s="183" t="s">
        <v>749</v>
      </c>
      <c r="C75" s="183" t="s">
        <v>50</v>
      </c>
      <c r="D75" s="183" t="s">
        <v>51</v>
      </c>
      <c r="E75" s="183" t="s">
        <v>749</v>
      </c>
      <c r="F75" s="184">
        <v>103670</v>
      </c>
      <c r="G75" s="120" t="s">
        <v>1666</v>
      </c>
      <c r="H75" s="183" t="s">
        <v>1626</v>
      </c>
      <c r="I75" s="266">
        <v>6.3</v>
      </c>
      <c r="J75" s="324" t="s">
        <v>1667</v>
      </c>
      <c r="K75" s="266">
        <v>332.91</v>
      </c>
      <c r="L75" s="266">
        <v>2097.33</v>
      </c>
      <c r="M75" s="58"/>
      <c r="N75" s="380"/>
      <c r="O75" s="58"/>
      <c r="P75" s="58"/>
      <c r="Q75" s="58"/>
      <c r="R75" s="58"/>
      <c r="S75" s="58"/>
      <c r="T75" s="58"/>
      <c r="U75" s="58"/>
      <c r="V75" s="58"/>
      <c r="W75" s="58"/>
      <c r="X75" s="58"/>
    </row>
    <row r="76" spans="2:24" ht="25.5" x14ac:dyDescent="0.25">
      <c r="B76" s="183" t="s">
        <v>750</v>
      </c>
      <c r="C76" s="183" t="s">
        <v>50</v>
      </c>
      <c r="D76" s="183" t="s">
        <v>51</v>
      </c>
      <c r="E76" s="183" t="s">
        <v>750</v>
      </c>
      <c r="F76" s="184">
        <v>98557</v>
      </c>
      <c r="G76" s="120" t="s">
        <v>1668</v>
      </c>
      <c r="H76" s="183" t="s">
        <v>42</v>
      </c>
      <c r="I76" s="266">
        <v>111.1</v>
      </c>
      <c r="J76" s="324" t="s">
        <v>1669</v>
      </c>
      <c r="K76" s="266">
        <v>59.32</v>
      </c>
      <c r="L76" s="266">
        <v>6590.45</v>
      </c>
      <c r="M76" s="58"/>
      <c r="N76" s="380"/>
      <c r="O76" s="58"/>
      <c r="P76" s="58"/>
      <c r="Q76" s="58"/>
      <c r="R76" s="58"/>
      <c r="S76" s="58"/>
      <c r="T76" s="58"/>
      <c r="U76" s="58"/>
      <c r="V76" s="58"/>
      <c r="W76" s="58"/>
      <c r="X76" s="58"/>
    </row>
    <row r="77" spans="2:24" ht="25.5" x14ac:dyDescent="0.25">
      <c r="B77" s="183" t="s">
        <v>751</v>
      </c>
      <c r="C77" s="183" t="s">
        <v>50</v>
      </c>
      <c r="D77" s="183" t="s">
        <v>51</v>
      </c>
      <c r="E77" s="183" t="s">
        <v>751</v>
      </c>
      <c r="F77" s="184">
        <v>93382</v>
      </c>
      <c r="G77" s="120" t="s">
        <v>1670</v>
      </c>
      <c r="H77" s="183" t="s">
        <v>1626</v>
      </c>
      <c r="I77" s="266">
        <v>3.7800000000000002</v>
      </c>
      <c r="J77" s="324" t="s">
        <v>1671</v>
      </c>
      <c r="K77" s="266">
        <v>29.83</v>
      </c>
      <c r="L77" s="266">
        <v>112.75</v>
      </c>
      <c r="M77" s="58"/>
      <c r="N77" s="380"/>
      <c r="O77" s="58"/>
      <c r="P77" s="58"/>
      <c r="Q77" s="58"/>
      <c r="R77" s="58"/>
      <c r="S77" s="58"/>
      <c r="T77" s="58"/>
      <c r="U77" s="58"/>
      <c r="V77" s="58"/>
      <c r="W77" s="58"/>
      <c r="X77" s="58"/>
    </row>
    <row r="78" spans="2:24" x14ac:dyDescent="0.25">
      <c r="B78" s="36" t="s">
        <v>684</v>
      </c>
      <c r="C78" s="36"/>
      <c r="D78" s="36"/>
      <c r="E78" s="36"/>
      <c r="F78" s="36"/>
      <c r="G78" s="37" t="s">
        <v>594</v>
      </c>
      <c r="H78" s="195"/>
      <c r="I78" s="196"/>
      <c r="J78" s="197"/>
      <c r="K78" s="196"/>
      <c r="L78" s="272">
        <v>20807.71</v>
      </c>
      <c r="M78" s="58"/>
      <c r="N78" s="380"/>
      <c r="O78" s="58"/>
      <c r="P78" s="58"/>
      <c r="Q78" s="58"/>
      <c r="R78" s="58"/>
      <c r="S78" s="58"/>
      <c r="T78" s="58"/>
      <c r="U78" s="58"/>
      <c r="V78" s="58"/>
      <c r="W78" s="58"/>
      <c r="X78" s="58"/>
    </row>
    <row r="79" spans="2:24" ht="38.25" x14ac:dyDescent="0.25">
      <c r="B79" s="198" t="s">
        <v>752</v>
      </c>
      <c r="C79" s="183" t="s">
        <v>50</v>
      </c>
      <c r="D79" s="183" t="s">
        <v>51</v>
      </c>
      <c r="E79" s="183" t="s">
        <v>752</v>
      </c>
      <c r="F79" s="184">
        <v>92431</v>
      </c>
      <c r="G79" s="120" t="s">
        <v>1680</v>
      </c>
      <c r="H79" s="183" t="s">
        <v>42</v>
      </c>
      <c r="I79" s="266">
        <v>92.4</v>
      </c>
      <c r="J79" s="324" t="s">
        <v>1681</v>
      </c>
      <c r="K79" s="266">
        <v>73.13</v>
      </c>
      <c r="L79" s="266">
        <v>6757.21</v>
      </c>
      <c r="M79" s="58"/>
      <c r="N79" s="380"/>
      <c r="O79" s="58"/>
      <c r="P79" s="58"/>
      <c r="Q79" s="58"/>
      <c r="R79" s="58"/>
      <c r="S79" s="58"/>
      <c r="T79" s="58"/>
      <c r="U79" s="58"/>
      <c r="V79" s="58"/>
      <c r="W79" s="58"/>
      <c r="X79" s="58"/>
    </row>
    <row r="80" spans="2:24" ht="38.25" x14ac:dyDescent="0.25">
      <c r="B80" s="198" t="s">
        <v>753</v>
      </c>
      <c r="C80" s="183" t="s">
        <v>50</v>
      </c>
      <c r="D80" s="183" t="s">
        <v>51</v>
      </c>
      <c r="E80" s="183" t="s">
        <v>753</v>
      </c>
      <c r="F80" s="184">
        <v>92759</v>
      </c>
      <c r="G80" s="120" t="s">
        <v>1682</v>
      </c>
      <c r="H80" s="183" t="s">
        <v>147</v>
      </c>
      <c r="I80" s="266">
        <v>119.7</v>
      </c>
      <c r="J80" s="324" t="s">
        <v>1683</v>
      </c>
      <c r="K80" s="266">
        <v>17.25</v>
      </c>
      <c r="L80" s="266">
        <v>2064.8200000000002</v>
      </c>
      <c r="M80" s="58"/>
      <c r="N80" s="380"/>
      <c r="O80" s="58"/>
      <c r="P80" s="58"/>
      <c r="Q80" s="58"/>
      <c r="R80" s="58"/>
      <c r="S80" s="58"/>
      <c r="T80" s="58"/>
      <c r="U80" s="58"/>
      <c r="V80" s="58"/>
      <c r="W80" s="58"/>
      <c r="X80" s="58"/>
    </row>
    <row r="81" spans="2:24" ht="38.25" x14ac:dyDescent="0.25">
      <c r="B81" s="198" t="s">
        <v>754</v>
      </c>
      <c r="C81" s="183" t="s">
        <v>50</v>
      </c>
      <c r="D81" s="183" t="s">
        <v>51</v>
      </c>
      <c r="E81" s="183" t="s">
        <v>754</v>
      </c>
      <c r="F81" s="184">
        <v>92762</v>
      </c>
      <c r="G81" s="120" t="s">
        <v>1684</v>
      </c>
      <c r="H81" s="183" t="s">
        <v>147</v>
      </c>
      <c r="I81" s="266">
        <v>287.3</v>
      </c>
      <c r="J81" s="324" t="s">
        <v>1685</v>
      </c>
      <c r="K81" s="266">
        <v>14.05</v>
      </c>
      <c r="L81" s="266">
        <v>4036.56</v>
      </c>
      <c r="M81" s="58"/>
      <c r="N81" s="380"/>
      <c r="O81" s="58"/>
      <c r="P81" s="58"/>
      <c r="Q81" s="58"/>
      <c r="R81" s="58"/>
      <c r="S81" s="58"/>
      <c r="T81" s="58"/>
      <c r="U81" s="58"/>
      <c r="V81" s="58"/>
      <c r="W81" s="58"/>
      <c r="X81" s="58"/>
    </row>
    <row r="82" spans="2:24" ht="38.25" x14ac:dyDescent="0.25">
      <c r="B82" s="198" t="s">
        <v>755</v>
      </c>
      <c r="C82" s="183" t="s">
        <v>50</v>
      </c>
      <c r="D82" s="183" t="s">
        <v>51</v>
      </c>
      <c r="E82" s="183" t="s">
        <v>755</v>
      </c>
      <c r="F82" s="184">
        <v>92763</v>
      </c>
      <c r="G82" s="120" t="s">
        <v>1686</v>
      </c>
      <c r="H82" s="183" t="s">
        <v>147</v>
      </c>
      <c r="I82" s="266">
        <v>320.8</v>
      </c>
      <c r="J82" s="324" t="s">
        <v>1687</v>
      </c>
      <c r="K82" s="266">
        <v>11.86</v>
      </c>
      <c r="L82" s="266">
        <v>3804.68</v>
      </c>
      <c r="M82" s="58"/>
      <c r="N82" s="380"/>
      <c r="O82" s="58"/>
      <c r="P82" s="58"/>
      <c r="Q82" s="58"/>
      <c r="R82" s="58"/>
      <c r="S82" s="58"/>
      <c r="T82" s="58"/>
      <c r="U82" s="58"/>
      <c r="V82" s="58"/>
      <c r="W82" s="58"/>
      <c r="X82" s="58"/>
    </row>
    <row r="83" spans="2:24" ht="38.25" x14ac:dyDescent="0.25">
      <c r="B83" s="198" t="s">
        <v>756</v>
      </c>
      <c r="C83" s="183" t="s">
        <v>50</v>
      </c>
      <c r="D83" s="183" t="s">
        <v>51</v>
      </c>
      <c r="E83" s="183" t="s">
        <v>756</v>
      </c>
      <c r="F83" s="184">
        <v>94965</v>
      </c>
      <c r="G83" s="120" t="s">
        <v>1664</v>
      </c>
      <c r="H83" s="183" t="s">
        <v>1626</v>
      </c>
      <c r="I83" s="266">
        <v>4.4000000000000004</v>
      </c>
      <c r="J83" s="324" t="s">
        <v>1665</v>
      </c>
      <c r="K83" s="266">
        <v>609.01</v>
      </c>
      <c r="L83" s="266">
        <v>2679.64</v>
      </c>
      <c r="M83" s="58"/>
      <c r="N83" s="380"/>
      <c r="O83" s="58"/>
      <c r="P83" s="58"/>
      <c r="Q83" s="58"/>
      <c r="R83" s="58"/>
      <c r="S83" s="58"/>
      <c r="T83" s="58"/>
      <c r="U83" s="58"/>
      <c r="V83" s="58"/>
      <c r="W83" s="58"/>
      <c r="X83" s="58"/>
    </row>
    <row r="84" spans="2:24" ht="25.5" x14ac:dyDescent="0.25">
      <c r="B84" s="198" t="s">
        <v>757</v>
      </c>
      <c r="C84" s="183" t="s">
        <v>50</v>
      </c>
      <c r="D84" s="183" t="s">
        <v>51</v>
      </c>
      <c r="E84" s="183" t="s">
        <v>757</v>
      </c>
      <c r="F84" s="184">
        <v>103670</v>
      </c>
      <c r="G84" s="120" t="s">
        <v>1666</v>
      </c>
      <c r="H84" s="183" t="s">
        <v>1626</v>
      </c>
      <c r="I84" s="266">
        <v>4.4000000000000004</v>
      </c>
      <c r="J84" s="324" t="s">
        <v>1667</v>
      </c>
      <c r="K84" s="266">
        <v>332.91</v>
      </c>
      <c r="L84" s="266">
        <v>1464.8</v>
      </c>
      <c r="M84" s="58"/>
      <c r="N84" s="380"/>
      <c r="O84" s="58"/>
      <c r="P84" s="58"/>
      <c r="Q84" s="58"/>
      <c r="R84" s="58"/>
      <c r="S84" s="58"/>
      <c r="T84" s="58"/>
      <c r="U84" s="58"/>
      <c r="V84" s="58"/>
      <c r="W84" s="58"/>
      <c r="X84" s="58"/>
    </row>
    <row r="85" spans="2:24" x14ac:dyDescent="0.25">
      <c r="B85" s="36" t="s">
        <v>685</v>
      </c>
      <c r="C85" s="36"/>
      <c r="D85" s="36"/>
      <c r="E85" s="36"/>
      <c r="F85" s="36"/>
      <c r="G85" s="37" t="s">
        <v>218</v>
      </c>
      <c r="H85" s="195"/>
      <c r="I85" s="196"/>
      <c r="J85" s="197"/>
      <c r="K85" s="196"/>
      <c r="L85" s="272">
        <v>21272.210000000003</v>
      </c>
      <c r="M85" s="58"/>
      <c r="N85" s="380"/>
      <c r="O85" s="58"/>
      <c r="P85" s="58"/>
      <c r="Q85" s="58"/>
      <c r="R85" s="58"/>
      <c r="S85" s="58"/>
      <c r="T85" s="58"/>
      <c r="U85" s="58"/>
      <c r="V85" s="58"/>
      <c r="W85" s="58"/>
      <c r="X85" s="58"/>
    </row>
    <row r="86" spans="2:24" ht="38.25" x14ac:dyDescent="0.25">
      <c r="B86" s="198" t="s">
        <v>758</v>
      </c>
      <c r="C86" s="183" t="s">
        <v>50</v>
      </c>
      <c r="D86" s="183" t="s">
        <v>51</v>
      </c>
      <c r="E86" s="183" t="s">
        <v>758</v>
      </c>
      <c r="F86" s="184">
        <v>92431</v>
      </c>
      <c r="G86" s="120" t="s">
        <v>1680</v>
      </c>
      <c r="H86" s="183" t="s">
        <v>42</v>
      </c>
      <c r="I86" s="266">
        <v>94.8</v>
      </c>
      <c r="J86" s="324" t="s">
        <v>1681</v>
      </c>
      <c r="K86" s="266">
        <v>73.13</v>
      </c>
      <c r="L86" s="266">
        <v>6932.72</v>
      </c>
      <c r="M86" s="58"/>
      <c r="N86" s="380"/>
      <c r="O86" s="58"/>
      <c r="P86" s="58"/>
      <c r="Q86" s="58"/>
      <c r="R86" s="58"/>
      <c r="S86" s="58"/>
      <c r="T86" s="58"/>
      <c r="U86" s="58"/>
      <c r="V86" s="58"/>
      <c r="W86" s="58"/>
      <c r="X86" s="58"/>
    </row>
    <row r="87" spans="2:24" ht="38.25" x14ac:dyDescent="0.25">
      <c r="B87" s="198" t="s">
        <v>759</v>
      </c>
      <c r="C87" s="183" t="s">
        <v>50</v>
      </c>
      <c r="D87" s="183" t="s">
        <v>51</v>
      </c>
      <c r="E87" s="183" t="s">
        <v>759</v>
      </c>
      <c r="F87" s="184">
        <v>92759</v>
      </c>
      <c r="G87" s="120" t="s">
        <v>1682</v>
      </c>
      <c r="H87" s="183" t="s">
        <v>147</v>
      </c>
      <c r="I87" s="266">
        <v>123.4</v>
      </c>
      <c r="J87" s="324" t="s">
        <v>1683</v>
      </c>
      <c r="K87" s="266">
        <v>17.25</v>
      </c>
      <c r="L87" s="266">
        <v>2128.65</v>
      </c>
      <c r="M87" s="58"/>
      <c r="N87" s="380"/>
      <c r="O87" s="58"/>
      <c r="P87" s="58"/>
      <c r="Q87" s="58"/>
      <c r="R87" s="58"/>
      <c r="S87" s="58"/>
      <c r="T87" s="58"/>
      <c r="U87" s="58"/>
      <c r="V87" s="58"/>
      <c r="W87" s="58"/>
      <c r="X87" s="58"/>
    </row>
    <row r="88" spans="2:24" ht="38.25" x14ac:dyDescent="0.25">
      <c r="B88" s="198" t="s">
        <v>760</v>
      </c>
      <c r="C88" s="183" t="s">
        <v>50</v>
      </c>
      <c r="D88" s="183" t="s">
        <v>51</v>
      </c>
      <c r="E88" s="183" t="s">
        <v>760</v>
      </c>
      <c r="F88" s="184">
        <v>92762</v>
      </c>
      <c r="G88" s="120" t="s">
        <v>1684</v>
      </c>
      <c r="H88" s="183" t="s">
        <v>147</v>
      </c>
      <c r="I88" s="266">
        <v>305.39999999999998</v>
      </c>
      <c r="J88" s="324" t="s">
        <v>1685</v>
      </c>
      <c r="K88" s="266">
        <v>14.05</v>
      </c>
      <c r="L88" s="266">
        <v>4290.87</v>
      </c>
      <c r="M88" s="58"/>
      <c r="N88" s="380"/>
      <c r="O88" s="58"/>
      <c r="P88" s="58"/>
      <c r="Q88" s="58"/>
      <c r="R88" s="58"/>
      <c r="S88" s="58"/>
      <c r="T88" s="58"/>
      <c r="U88" s="58"/>
      <c r="V88" s="58"/>
      <c r="W88" s="58"/>
      <c r="X88" s="58"/>
    </row>
    <row r="89" spans="2:24" ht="38.25" x14ac:dyDescent="0.25">
      <c r="B89" s="198" t="s">
        <v>761</v>
      </c>
      <c r="C89" s="183" t="s">
        <v>50</v>
      </c>
      <c r="D89" s="183" t="s">
        <v>51</v>
      </c>
      <c r="E89" s="183" t="s">
        <v>761</v>
      </c>
      <c r="F89" s="184">
        <v>92763</v>
      </c>
      <c r="G89" s="120" t="s">
        <v>1686</v>
      </c>
      <c r="H89" s="183" t="s">
        <v>147</v>
      </c>
      <c r="I89" s="266">
        <v>310.39999999999998</v>
      </c>
      <c r="J89" s="324" t="s">
        <v>1687</v>
      </c>
      <c r="K89" s="266">
        <v>11.86</v>
      </c>
      <c r="L89" s="266">
        <v>3681.34</v>
      </c>
      <c r="M89" s="58"/>
      <c r="N89" s="380"/>
      <c r="O89" s="58"/>
      <c r="P89" s="58"/>
      <c r="Q89" s="58"/>
      <c r="R89" s="58"/>
      <c r="S89" s="58"/>
      <c r="T89" s="58"/>
      <c r="U89" s="58"/>
      <c r="V89" s="58"/>
      <c r="W89" s="58"/>
      <c r="X89" s="58"/>
    </row>
    <row r="90" spans="2:24" ht="38.25" x14ac:dyDescent="0.25">
      <c r="B90" s="198" t="s">
        <v>762</v>
      </c>
      <c r="C90" s="183" t="s">
        <v>50</v>
      </c>
      <c r="D90" s="183" t="s">
        <v>51</v>
      </c>
      <c r="E90" s="183" t="s">
        <v>762</v>
      </c>
      <c r="F90" s="184">
        <v>94965</v>
      </c>
      <c r="G90" s="120" t="s">
        <v>1664</v>
      </c>
      <c r="H90" s="183" t="s">
        <v>1626</v>
      </c>
      <c r="I90" s="266">
        <v>4.5</v>
      </c>
      <c r="J90" s="324" t="s">
        <v>1665</v>
      </c>
      <c r="K90" s="266">
        <v>609.01</v>
      </c>
      <c r="L90" s="266">
        <v>2740.54</v>
      </c>
      <c r="M90" s="58"/>
      <c r="N90" s="380"/>
      <c r="O90" s="58"/>
      <c r="P90" s="58"/>
      <c r="Q90" s="58"/>
      <c r="R90" s="58"/>
      <c r="S90" s="58"/>
      <c r="T90" s="58"/>
      <c r="U90" s="58"/>
      <c r="V90" s="58"/>
      <c r="W90" s="58"/>
      <c r="X90" s="58"/>
    </row>
    <row r="91" spans="2:24" ht="25.5" x14ac:dyDescent="0.25">
      <c r="B91" s="198" t="s">
        <v>1054</v>
      </c>
      <c r="C91" s="183" t="s">
        <v>50</v>
      </c>
      <c r="D91" s="183" t="s">
        <v>51</v>
      </c>
      <c r="E91" s="183" t="s">
        <v>1054</v>
      </c>
      <c r="F91" s="184">
        <v>103670</v>
      </c>
      <c r="G91" s="120" t="s">
        <v>1666</v>
      </c>
      <c r="H91" s="183" t="s">
        <v>1626</v>
      </c>
      <c r="I91" s="266">
        <v>4.5</v>
      </c>
      <c r="J91" s="324" t="s">
        <v>1667</v>
      </c>
      <c r="K91" s="266">
        <v>332.91</v>
      </c>
      <c r="L91" s="266">
        <v>1498.09</v>
      </c>
      <c r="M91" s="58"/>
      <c r="N91" s="380"/>
      <c r="O91" s="58"/>
      <c r="P91" s="58"/>
      <c r="Q91" s="58"/>
      <c r="R91" s="58"/>
      <c r="S91" s="58"/>
      <c r="T91" s="58"/>
      <c r="U91" s="58"/>
      <c r="V91" s="58"/>
      <c r="W91" s="58"/>
      <c r="X91" s="58"/>
    </row>
    <row r="92" spans="2:24" x14ac:dyDescent="0.25">
      <c r="B92" s="36" t="s">
        <v>686</v>
      </c>
      <c r="C92" s="36"/>
      <c r="D92" s="36"/>
      <c r="E92" s="36"/>
      <c r="F92" s="36"/>
      <c r="G92" s="37" t="s">
        <v>652</v>
      </c>
      <c r="H92" s="195"/>
      <c r="I92" s="196"/>
      <c r="J92" s="197"/>
      <c r="K92" s="196"/>
      <c r="L92" s="272">
        <v>6863.91</v>
      </c>
      <c r="M92" s="58"/>
      <c r="N92" s="380"/>
      <c r="O92" s="58"/>
      <c r="P92" s="58"/>
      <c r="Q92" s="58"/>
      <c r="R92" s="58"/>
      <c r="S92" s="58"/>
      <c r="T92" s="58"/>
      <c r="U92" s="58"/>
      <c r="V92" s="58"/>
      <c r="W92" s="58"/>
      <c r="X92" s="58"/>
    </row>
    <row r="93" spans="2:24" ht="38.25" x14ac:dyDescent="0.25">
      <c r="B93" s="198" t="s">
        <v>763</v>
      </c>
      <c r="C93" s="183" t="s">
        <v>50</v>
      </c>
      <c r="D93" s="183" t="s">
        <v>51</v>
      </c>
      <c r="E93" s="183" t="s">
        <v>763</v>
      </c>
      <c r="F93" s="184">
        <v>92431</v>
      </c>
      <c r="G93" s="120" t="s">
        <v>1680</v>
      </c>
      <c r="H93" s="183" t="s">
        <v>42</v>
      </c>
      <c r="I93" s="266">
        <v>31.9</v>
      </c>
      <c r="J93" s="324" t="s">
        <v>1681</v>
      </c>
      <c r="K93" s="266">
        <v>73.13</v>
      </c>
      <c r="L93" s="266">
        <v>2332.84</v>
      </c>
      <c r="M93" s="58"/>
      <c r="N93" s="380"/>
      <c r="O93" s="58"/>
      <c r="P93" s="58"/>
      <c r="Q93" s="58"/>
      <c r="R93" s="58"/>
      <c r="S93" s="58"/>
      <c r="T93" s="58"/>
      <c r="U93" s="58"/>
      <c r="V93" s="58"/>
      <c r="W93" s="58"/>
      <c r="X93" s="58"/>
    </row>
    <row r="94" spans="2:24" ht="38.25" x14ac:dyDescent="0.25">
      <c r="B94" s="198" t="s">
        <v>764</v>
      </c>
      <c r="C94" s="183" t="s">
        <v>50</v>
      </c>
      <c r="D94" s="183" t="s">
        <v>51</v>
      </c>
      <c r="E94" s="183" t="s">
        <v>764</v>
      </c>
      <c r="F94" s="184">
        <v>92759</v>
      </c>
      <c r="G94" s="120" t="s">
        <v>1682</v>
      </c>
      <c r="H94" s="183" t="s">
        <v>147</v>
      </c>
      <c r="I94" s="266">
        <v>40.799999999999997</v>
      </c>
      <c r="J94" s="324" t="s">
        <v>1683</v>
      </c>
      <c r="K94" s="266">
        <v>17.25</v>
      </c>
      <c r="L94" s="266">
        <v>703.8</v>
      </c>
      <c r="M94" s="58"/>
      <c r="N94" s="380"/>
      <c r="O94" s="58"/>
      <c r="P94" s="58"/>
      <c r="Q94" s="58"/>
      <c r="R94" s="58"/>
      <c r="S94" s="58"/>
      <c r="T94" s="58"/>
      <c r="U94" s="58"/>
      <c r="V94" s="58"/>
      <c r="W94" s="58"/>
      <c r="X94" s="58"/>
    </row>
    <row r="95" spans="2:24" ht="38.25" x14ac:dyDescent="0.25">
      <c r="B95" s="198" t="s">
        <v>765</v>
      </c>
      <c r="C95" s="183" t="s">
        <v>50</v>
      </c>
      <c r="D95" s="183" t="s">
        <v>51</v>
      </c>
      <c r="E95" s="183" t="s">
        <v>765</v>
      </c>
      <c r="F95" s="184">
        <v>92762</v>
      </c>
      <c r="G95" s="120" t="s">
        <v>1684</v>
      </c>
      <c r="H95" s="183" t="s">
        <v>147</v>
      </c>
      <c r="I95" s="266">
        <v>87.6</v>
      </c>
      <c r="J95" s="324" t="s">
        <v>1685</v>
      </c>
      <c r="K95" s="266">
        <v>14.05</v>
      </c>
      <c r="L95" s="266">
        <v>1230.78</v>
      </c>
      <c r="M95" s="58"/>
      <c r="N95" s="380"/>
      <c r="O95" s="58"/>
      <c r="P95" s="58"/>
      <c r="Q95" s="58"/>
      <c r="R95" s="58"/>
      <c r="S95" s="58"/>
      <c r="T95" s="58"/>
      <c r="U95" s="58"/>
      <c r="V95" s="58"/>
      <c r="W95" s="58"/>
      <c r="X95" s="58"/>
    </row>
    <row r="96" spans="2:24" ht="38.25" x14ac:dyDescent="0.25">
      <c r="B96" s="198" t="s">
        <v>766</v>
      </c>
      <c r="C96" s="183" t="s">
        <v>50</v>
      </c>
      <c r="D96" s="183" t="s">
        <v>51</v>
      </c>
      <c r="E96" s="183" t="s">
        <v>766</v>
      </c>
      <c r="F96" s="184">
        <v>92763</v>
      </c>
      <c r="G96" s="120" t="s">
        <v>1686</v>
      </c>
      <c r="H96" s="183" t="s">
        <v>147</v>
      </c>
      <c r="I96" s="266">
        <v>99.8</v>
      </c>
      <c r="J96" s="324" t="s">
        <v>1687</v>
      </c>
      <c r="K96" s="266">
        <v>11.86</v>
      </c>
      <c r="L96" s="266">
        <v>1183.6199999999999</v>
      </c>
      <c r="M96" s="58"/>
      <c r="N96" s="380"/>
      <c r="O96" s="58"/>
      <c r="P96" s="58"/>
      <c r="Q96" s="58"/>
      <c r="R96" s="58"/>
      <c r="S96" s="58"/>
      <c r="T96" s="58"/>
      <c r="U96" s="58"/>
      <c r="V96" s="58"/>
      <c r="W96" s="58"/>
      <c r="X96" s="58"/>
    </row>
    <row r="97" spans="2:24" ht="38.25" x14ac:dyDescent="0.25">
      <c r="B97" s="198" t="s">
        <v>767</v>
      </c>
      <c r="C97" s="183" t="s">
        <v>50</v>
      </c>
      <c r="D97" s="183" t="s">
        <v>51</v>
      </c>
      <c r="E97" s="183" t="s">
        <v>767</v>
      </c>
      <c r="F97" s="184">
        <v>94965</v>
      </c>
      <c r="G97" s="120" t="s">
        <v>1664</v>
      </c>
      <c r="H97" s="183" t="s">
        <v>1626</v>
      </c>
      <c r="I97" s="266">
        <v>1.5</v>
      </c>
      <c r="J97" s="324" t="s">
        <v>1665</v>
      </c>
      <c r="K97" s="266">
        <v>609.01</v>
      </c>
      <c r="L97" s="266">
        <v>913.51</v>
      </c>
      <c r="M97" s="58"/>
      <c r="N97" s="380"/>
      <c r="O97" s="58"/>
      <c r="P97" s="58"/>
      <c r="Q97" s="58"/>
      <c r="R97" s="58"/>
      <c r="S97" s="58"/>
      <c r="T97" s="58"/>
      <c r="U97" s="58"/>
      <c r="V97" s="58"/>
      <c r="W97" s="58"/>
      <c r="X97" s="58"/>
    </row>
    <row r="98" spans="2:24" ht="25.5" x14ac:dyDescent="0.25">
      <c r="B98" s="198" t="s">
        <v>1055</v>
      </c>
      <c r="C98" s="183" t="s">
        <v>50</v>
      </c>
      <c r="D98" s="183" t="s">
        <v>51</v>
      </c>
      <c r="E98" s="183" t="s">
        <v>1055</v>
      </c>
      <c r="F98" s="184">
        <v>103670</v>
      </c>
      <c r="G98" s="120" t="s">
        <v>1666</v>
      </c>
      <c r="H98" s="183" t="s">
        <v>1626</v>
      </c>
      <c r="I98" s="266">
        <v>1.5</v>
      </c>
      <c r="J98" s="324" t="s">
        <v>1667</v>
      </c>
      <c r="K98" s="266">
        <v>332.91</v>
      </c>
      <c r="L98" s="266">
        <v>499.36</v>
      </c>
      <c r="M98" s="58"/>
      <c r="N98" s="380"/>
      <c r="O98" s="58"/>
      <c r="P98" s="58"/>
      <c r="Q98" s="58"/>
      <c r="R98" s="58"/>
      <c r="S98" s="58"/>
      <c r="T98" s="58"/>
      <c r="U98" s="58"/>
      <c r="V98" s="58"/>
      <c r="W98" s="58"/>
      <c r="X98" s="58"/>
    </row>
    <row r="99" spans="2:24" x14ac:dyDescent="0.25">
      <c r="B99" s="36" t="s">
        <v>687</v>
      </c>
      <c r="C99" s="36"/>
      <c r="D99" s="36"/>
      <c r="E99" s="36"/>
      <c r="F99" s="36"/>
      <c r="G99" s="37" t="s">
        <v>109</v>
      </c>
      <c r="H99" s="195"/>
      <c r="I99" s="196"/>
      <c r="J99" s="197"/>
      <c r="K99" s="196"/>
      <c r="L99" s="272">
        <v>18692.84</v>
      </c>
      <c r="M99" s="58"/>
      <c r="N99" s="380"/>
      <c r="O99" s="58"/>
      <c r="P99" s="58"/>
      <c r="Q99" s="58"/>
      <c r="R99" s="58"/>
      <c r="S99" s="58"/>
      <c r="T99" s="58"/>
      <c r="U99" s="58"/>
      <c r="V99" s="58"/>
      <c r="W99" s="58"/>
      <c r="X99" s="58"/>
    </row>
    <row r="100" spans="2:24" ht="38.25" x14ac:dyDescent="0.25">
      <c r="B100" s="198" t="s">
        <v>768</v>
      </c>
      <c r="C100" s="183" t="s">
        <v>50</v>
      </c>
      <c r="D100" s="183" t="s">
        <v>51</v>
      </c>
      <c r="E100" s="183" t="s">
        <v>768</v>
      </c>
      <c r="F100" s="184">
        <v>92431</v>
      </c>
      <c r="G100" s="120" t="s">
        <v>1680</v>
      </c>
      <c r="H100" s="183" t="s">
        <v>42</v>
      </c>
      <c r="I100" s="266">
        <v>85</v>
      </c>
      <c r="J100" s="324" t="s">
        <v>1681</v>
      </c>
      <c r="K100" s="266">
        <v>73.13</v>
      </c>
      <c r="L100" s="266">
        <v>6216.05</v>
      </c>
      <c r="M100" s="58"/>
      <c r="N100" s="380"/>
      <c r="O100" s="58"/>
      <c r="P100" s="58"/>
      <c r="Q100" s="58"/>
      <c r="R100" s="58"/>
      <c r="S100" s="58"/>
      <c r="T100" s="58"/>
      <c r="U100" s="58"/>
      <c r="V100" s="58"/>
      <c r="W100" s="58"/>
      <c r="X100" s="58"/>
    </row>
    <row r="101" spans="2:24" ht="38.25" x14ac:dyDescent="0.25">
      <c r="B101" s="198" t="s">
        <v>769</v>
      </c>
      <c r="C101" s="183" t="s">
        <v>50</v>
      </c>
      <c r="D101" s="183" t="s">
        <v>51</v>
      </c>
      <c r="E101" s="183" t="s">
        <v>769</v>
      </c>
      <c r="F101" s="184">
        <v>92759</v>
      </c>
      <c r="G101" s="120" t="s">
        <v>1682</v>
      </c>
      <c r="H101" s="183" t="s">
        <v>147</v>
      </c>
      <c r="I101" s="266">
        <v>126.1</v>
      </c>
      <c r="J101" s="324" t="s">
        <v>1683</v>
      </c>
      <c r="K101" s="266">
        <v>17.25</v>
      </c>
      <c r="L101" s="266">
        <v>2175.2199999999998</v>
      </c>
      <c r="M101" s="58"/>
      <c r="N101" s="380"/>
      <c r="O101" s="58"/>
      <c r="P101" s="58"/>
      <c r="Q101" s="58"/>
      <c r="R101" s="58"/>
      <c r="S101" s="58"/>
      <c r="T101" s="58"/>
      <c r="U101" s="58"/>
      <c r="V101" s="58"/>
      <c r="W101" s="58"/>
      <c r="X101" s="58"/>
    </row>
    <row r="102" spans="2:24" ht="38.25" x14ac:dyDescent="0.25">
      <c r="B102" s="198" t="s">
        <v>770</v>
      </c>
      <c r="C102" s="183" t="s">
        <v>50</v>
      </c>
      <c r="D102" s="183" t="s">
        <v>51</v>
      </c>
      <c r="E102" s="183" t="s">
        <v>770</v>
      </c>
      <c r="F102" s="184">
        <v>92760</v>
      </c>
      <c r="G102" s="120" t="s">
        <v>1688</v>
      </c>
      <c r="H102" s="183" t="s">
        <v>147</v>
      </c>
      <c r="I102" s="266">
        <v>54.6</v>
      </c>
      <c r="J102" s="324" t="s">
        <v>1689</v>
      </c>
      <c r="K102" s="266">
        <v>16.510000000000002</v>
      </c>
      <c r="L102" s="266">
        <v>901.44</v>
      </c>
      <c r="M102" s="58"/>
      <c r="N102" s="380"/>
      <c r="O102" s="58"/>
      <c r="P102" s="58"/>
      <c r="Q102" s="58"/>
      <c r="R102" s="58"/>
      <c r="S102" s="58"/>
      <c r="T102" s="58"/>
      <c r="U102" s="58"/>
      <c r="V102" s="58"/>
      <c r="W102" s="58"/>
      <c r="X102" s="58"/>
    </row>
    <row r="103" spans="2:24" ht="38.25" x14ac:dyDescent="0.25">
      <c r="B103" s="198" t="s">
        <v>771</v>
      </c>
      <c r="C103" s="183" t="s">
        <v>50</v>
      </c>
      <c r="D103" s="183" t="s">
        <v>51</v>
      </c>
      <c r="E103" s="183" t="s">
        <v>771</v>
      </c>
      <c r="F103" s="184">
        <v>92761</v>
      </c>
      <c r="G103" s="120" t="s">
        <v>1690</v>
      </c>
      <c r="H103" s="183" t="s">
        <v>147</v>
      </c>
      <c r="I103" s="266">
        <v>87</v>
      </c>
      <c r="J103" s="324" t="s">
        <v>1691</v>
      </c>
      <c r="K103" s="266">
        <v>15.68</v>
      </c>
      <c r="L103" s="266">
        <v>1364.16</v>
      </c>
      <c r="M103" s="58"/>
      <c r="N103" s="380"/>
      <c r="O103" s="58"/>
      <c r="P103" s="58"/>
      <c r="Q103" s="58"/>
      <c r="R103" s="58"/>
      <c r="S103" s="58"/>
      <c r="T103" s="58"/>
      <c r="U103" s="58"/>
      <c r="V103" s="58"/>
      <c r="W103" s="58"/>
      <c r="X103" s="58"/>
    </row>
    <row r="104" spans="2:24" ht="38.25" x14ac:dyDescent="0.25">
      <c r="B104" s="198" t="s">
        <v>772</v>
      </c>
      <c r="C104" s="183" t="s">
        <v>50</v>
      </c>
      <c r="D104" s="183" t="s">
        <v>51</v>
      </c>
      <c r="E104" s="183" t="s">
        <v>772</v>
      </c>
      <c r="F104" s="184">
        <v>92762</v>
      </c>
      <c r="G104" s="120" t="s">
        <v>1684</v>
      </c>
      <c r="H104" s="183" t="s">
        <v>147</v>
      </c>
      <c r="I104" s="266">
        <v>77.8</v>
      </c>
      <c r="J104" s="324" t="s">
        <v>1685</v>
      </c>
      <c r="K104" s="266">
        <v>14.05</v>
      </c>
      <c r="L104" s="266">
        <v>1093.0899999999999</v>
      </c>
      <c r="M104" s="58"/>
      <c r="N104" s="380"/>
      <c r="O104" s="58"/>
      <c r="P104" s="58"/>
      <c r="Q104" s="58"/>
      <c r="R104" s="58"/>
      <c r="S104" s="58"/>
      <c r="T104" s="58"/>
      <c r="U104" s="58"/>
      <c r="V104" s="58"/>
      <c r="W104" s="58"/>
      <c r="X104" s="58"/>
    </row>
    <row r="105" spans="2:24" ht="38.25" x14ac:dyDescent="0.25">
      <c r="B105" s="198" t="s">
        <v>773</v>
      </c>
      <c r="C105" s="183" t="s">
        <v>50</v>
      </c>
      <c r="D105" s="183" t="s">
        <v>51</v>
      </c>
      <c r="E105" s="183" t="s">
        <v>773</v>
      </c>
      <c r="F105" s="184">
        <v>92763</v>
      </c>
      <c r="G105" s="120" t="s">
        <v>1686</v>
      </c>
      <c r="H105" s="183" t="s">
        <v>147</v>
      </c>
      <c r="I105" s="266">
        <v>93</v>
      </c>
      <c r="J105" s="324" t="s">
        <v>1687</v>
      </c>
      <c r="K105" s="266">
        <v>11.86</v>
      </c>
      <c r="L105" s="266">
        <v>1102.98</v>
      </c>
      <c r="M105" s="58"/>
      <c r="N105" s="380"/>
      <c r="O105" s="58"/>
      <c r="P105" s="58"/>
      <c r="Q105" s="58"/>
      <c r="R105" s="58"/>
      <c r="S105" s="58"/>
      <c r="T105" s="58"/>
      <c r="U105" s="58"/>
      <c r="V105" s="58"/>
      <c r="W105" s="58"/>
      <c r="X105" s="58"/>
    </row>
    <row r="106" spans="2:24" ht="38.25" x14ac:dyDescent="0.25">
      <c r="B106" s="198" t="s">
        <v>774</v>
      </c>
      <c r="C106" s="183" t="s">
        <v>50</v>
      </c>
      <c r="D106" s="183" t="s">
        <v>51</v>
      </c>
      <c r="E106" s="183" t="s">
        <v>774</v>
      </c>
      <c r="F106" s="184">
        <v>94965</v>
      </c>
      <c r="G106" s="120" t="s">
        <v>1664</v>
      </c>
      <c r="H106" s="183" t="s">
        <v>1626</v>
      </c>
      <c r="I106" s="266">
        <v>6.2</v>
      </c>
      <c r="J106" s="324" t="s">
        <v>1665</v>
      </c>
      <c r="K106" s="266">
        <v>609.01</v>
      </c>
      <c r="L106" s="266">
        <v>3775.86</v>
      </c>
      <c r="M106" s="58"/>
      <c r="N106" s="380"/>
      <c r="O106" s="58"/>
      <c r="P106" s="58"/>
      <c r="Q106" s="58"/>
      <c r="R106" s="58"/>
      <c r="S106" s="58"/>
      <c r="T106" s="58"/>
      <c r="U106" s="58"/>
      <c r="V106" s="58"/>
      <c r="W106" s="58"/>
      <c r="X106" s="58"/>
    </row>
    <row r="107" spans="2:24" ht="25.5" x14ac:dyDescent="0.25">
      <c r="B107" s="198" t="s">
        <v>775</v>
      </c>
      <c r="C107" s="183" t="s">
        <v>50</v>
      </c>
      <c r="D107" s="183" t="s">
        <v>51</v>
      </c>
      <c r="E107" s="183" t="s">
        <v>775</v>
      </c>
      <c r="F107" s="184">
        <v>103670</v>
      </c>
      <c r="G107" s="120" t="s">
        <v>1666</v>
      </c>
      <c r="H107" s="183" t="s">
        <v>1626</v>
      </c>
      <c r="I107" s="266">
        <v>6.2</v>
      </c>
      <c r="J107" s="324" t="s">
        <v>1667</v>
      </c>
      <c r="K107" s="266">
        <v>332.91</v>
      </c>
      <c r="L107" s="266">
        <v>2064.04</v>
      </c>
      <c r="M107" s="58"/>
      <c r="N107" s="380"/>
      <c r="O107" s="58"/>
      <c r="P107" s="58"/>
      <c r="Q107" s="58"/>
      <c r="R107" s="58"/>
      <c r="S107" s="58"/>
      <c r="T107" s="58"/>
      <c r="U107" s="58"/>
      <c r="V107" s="58"/>
      <c r="W107" s="58"/>
      <c r="X107" s="58"/>
    </row>
    <row r="108" spans="2:24" x14ac:dyDescent="0.25">
      <c r="B108" s="36" t="s">
        <v>688</v>
      </c>
      <c r="C108" s="36"/>
      <c r="D108" s="36"/>
      <c r="E108" s="36"/>
      <c r="F108" s="36"/>
      <c r="G108" s="37" t="s">
        <v>653</v>
      </c>
      <c r="H108" s="195"/>
      <c r="I108" s="196"/>
      <c r="J108" s="197"/>
      <c r="K108" s="196"/>
      <c r="L108" s="272">
        <v>14371.33</v>
      </c>
      <c r="M108" s="58"/>
      <c r="N108" s="380"/>
      <c r="O108" s="58"/>
      <c r="P108" s="58"/>
      <c r="Q108" s="58"/>
      <c r="R108" s="58"/>
      <c r="S108" s="58"/>
      <c r="T108" s="58"/>
      <c r="U108" s="58"/>
      <c r="V108" s="58"/>
      <c r="W108" s="58"/>
      <c r="X108" s="58"/>
    </row>
    <row r="109" spans="2:24" ht="38.25" x14ac:dyDescent="0.25">
      <c r="B109" s="198" t="s">
        <v>776</v>
      </c>
      <c r="C109" s="183" t="s">
        <v>50</v>
      </c>
      <c r="D109" s="183" t="s">
        <v>51</v>
      </c>
      <c r="E109" s="183" t="s">
        <v>776</v>
      </c>
      <c r="F109" s="184">
        <v>92448</v>
      </c>
      <c r="G109" s="120" t="s">
        <v>1692</v>
      </c>
      <c r="H109" s="183" t="s">
        <v>42</v>
      </c>
      <c r="I109" s="266">
        <v>46.6</v>
      </c>
      <c r="J109" s="324" t="s">
        <v>1693</v>
      </c>
      <c r="K109" s="266">
        <v>196.08</v>
      </c>
      <c r="L109" s="266">
        <v>9137.32</v>
      </c>
      <c r="M109" s="58"/>
      <c r="N109" s="380"/>
      <c r="O109" s="58"/>
      <c r="P109" s="58"/>
      <c r="Q109" s="58"/>
      <c r="R109" s="58"/>
      <c r="S109" s="58"/>
      <c r="T109" s="58"/>
      <c r="U109" s="58"/>
      <c r="V109" s="58"/>
      <c r="W109" s="58"/>
      <c r="X109" s="58"/>
    </row>
    <row r="110" spans="2:24" ht="38.25" x14ac:dyDescent="0.25">
      <c r="B110" s="198" t="s">
        <v>777</v>
      </c>
      <c r="C110" s="183" t="s">
        <v>50</v>
      </c>
      <c r="D110" s="183" t="s">
        <v>51</v>
      </c>
      <c r="E110" s="183" t="s">
        <v>777</v>
      </c>
      <c r="F110" s="184">
        <v>92759</v>
      </c>
      <c r="G110" s="120" t="s">
        <v>1682</v>
      </c>
      <c r="H110" s="183" t="s">
        <v>147</v>
      </c>
      <c r="I110" s="266">
        <v>75.7</v>
      </c>
      <c r="J110" s="324" t="s">
        <v>1683</v>
      </c>
      <c r="K110" s="266">
        <v>17.25</v>
      </c>
      <c r="L110" s="266">
        <v>1305.82</v>
      </c>
      <c r="M110" s="58"/>
      <c r="N110" s="380"/>
      <c r="O110" s="58"/>
      <c r="P110" s="58"/>
      <c r="Q110" s="58"/>
      <c r="R110" s="58"/>
      <c r="S110" s="58"/>
      <c r="T110" s="58"/>
      <c r="U110" s="58"/>
      <c r="V110" s="58"/>
      <c r="W110" s="58"/>
      <c r="X110" s="58"/>
    </row>
    <row r="111" spans="2:24" ht="38.25" x14ac:dyDescent="0.25">
      <c r="B111" s="198" t="s">
        <v>778</v>
      </c>
      <c r="C111" s="183" t="s">
        <v>50</v>
      </c>
      <c r="D111" s="183" t="s">
        <v>51</v>
      </c>
      <c r="E111" s="183" t="s">
        <v>778</v>
      </c>
      <c r="F111" s="184">
        <v>92760</v>
      </c>
      <c r="G111" s="120" t="s">
        <v>1688</v>
      </c>
      <c r="H111" s="183" t="s">
        <v>147</v>
      </c>
      <c r="I111" s="266">
        <v>95.3</v>
      </c>
      <c r="J111" s="324" t="s">
        <v>1689</v>
      </c>
      <c r="K111" s="266">
        <v>16.510000000000002</v>
      </c>
      <c r="L111" s="266">
        <v>1573.4</v>
      </c>
      <c r="M111" s="58"/>
      <c r="N111" s="380"/>
      <c r="O111" s="58"/>
      <c r="P111" s="58"/>
      <c r="Q111" s="58"/>
      <c r="R111" s="58"/>
      <c r="S111" s="58"/>
      <c r="T111" s="58"/>
      <c r="U111" s="58"/>
      <c r="V111" s="58"/>
      <c r="W111" s="58"/>
      <c r="X111" s="58"/>
    </row>
    <row r="112" spans="2:24" ht="38.25" x14ac:dyDescent="0.25">
      <c r="B112" s="198" t="s">
        <v>779</v>
      </c>
      <c r="C112" s="183" t="s">
        <v>50</v>
      </c>
      <c r="D112" s="183" t="s">
        <v>51</v>
      </c>
      <c r="E112" s="183" t="s">
        <v>779</v>
      </c>
      <c r="F112" s="184">
        <v>94965</v>
      </c>
      <c r="G112" s="120" t="s">
        <v>1664</v>
      </c>
      <c r="H112" s="183" t="s">
        <v>1626</v>
      </c>
      <c r="I112" s="266">
        <v>2.5</v>
      </c>
      <c r="J112" s="324" t="s">
        <v>1665</v>
      </c>
      <c r="K112" s="266">
        <v>609.01</v>
      </c>
      <c r="L112" s="266">
        <v>1522.52</v>
      </c>
      <c r="M112" s="58"/>
      <c r="N112" s="380"/>
      <c r="O112" s="58"/>
      <c r="P112" s="58"/>
      <c r="Q112" s="58"/>
      <c r="R112" s="58"/>
      <c r="S112" s="58"/>
      <c r="T112" s="58"/>
      <c r="U112" s="58"/>
      <c r="V112" s="58"/>
      <c r="W112" s="58"/>
      <c r="X112" s="58"/>
    </row>
    <row r="113" spans="2:24" ht="25.5" x14ac:dyDescent="0.25">
      <c r="B113" s="198" t="s">
        <v>780</v>
      </c>
      <c r="C113" s="183" t="s">
        <v>50</v>
      </c>
      <c r="D113" s="183" t="s">
        <v>51</v>
      </c>
      <c r="E113" s="183" t="s">
        <v>780</v>
      </c>
      <c r="F113" s="184">
        <v>103670</v>
      </c>
      <c r="G113" s="120" t="s">
        <v>1666</v>
      </c>
      <c r="H113" s="183" t="s">
        <v>1626</v>
      </c>
      <c r="I113" s="266">
        <v>2.5</v>
      </c>
      <c r="J113" s="324" t="s">
        <v>1667</v>
      </c>
      <c r="K113" s="266">
        <v>332.91</v>
      </c>
      <c r="L113" s="266">
        <v>832.27</v>
      </c>
      <c r="M113" s="58"/>
      <c r="N113" s="380"/>
      <c r="O113" s="58"/>
      <c r="P113" s="58"/>
      <c r="Q113" s="58"/>
      <c r="R113" s="58"/>
      <c r="S113" s="58"/>
      <c r="T113" s="58"/>
      <c r="U113" s="58"/>
      <c r="V113" s="58"/>
      <c r="W113" s="58"/>
      <c r="X113" s="58"/>
    </row>
    <row r="114" spans="2:24" x14ac:dyDescent="0.25">
      <c r="B114" s="36" t="s">
        <v>689</v>
      </c>
      <c r="C114" s="36"/>
      <c r="D114" s="36"/>
      <c r="E114" s="36"/>
      <c r="F114" s="36"/>
      <c r="G114" s="37" t="s">
        <v>114</v>
      </c>
      <c r="H114" s="195"/>
      <c r="I114" s="196"/>
      <c r="J114" s="197"/>
      <c r="K114" s="196"/>
      <c r="L114" s="272">
        <v>163059.29</v>
      </c>
      <c r="M114" s="58"/>
      <c r="N114" s="380"/>
      <c r="O114" s="58"/>
      <c r="P114" s="58"/>
      <c r="Q114" s="58"/>
      <c r="R114" s="58"/>
      <c r="S114" s="58"/>
      <c r="T114" s="58"/>
      <c r="U114" s="58"/>
      <c r="V114" s="58"/>
      <c r="W114" s="58"/>
      <c r="X114" s="58"/>
    </row>
    <row r="115" spans="2:24" ht="63.75" x14ac:dyDescent="0.25">
      <c r="B115" s="198" t="s">
        <v>781</v>
      </c>
      <c r="C115" s="183" t="s">
        <v>50</v>
      </c>
      <c r="D115" s="183" t="s">
        <v>52</v>
      </c>
      <c r="E115" s="183" t="s">
        <v>781</v>
      </c>
      <c r="F115" s="184">
        <v>601003183</v>
      </c>
      <c r="G115" s="120" t="s">
        <v>1694</v>
      </c>
      <c r="H115" s="183" t="s">
        <v>42</v>
      </c>
      <c r="I115" s="266">
        <v>751.41499999999996</v>
      </c>
      <c r="J115" s="324">
        <v>175.75</v>
      </c>
      <c r="K115" s="266">
        <v>214.8</v>
      </c>
      <c r="L115" s="266">
        <v>161403.94</v>
      </c>
      <c r="M115" s="58"/>
      <c r="N115" s="380"/>
      <c r="O115" s="58"/>
      <c r="P115" s="58"/>
      <c r="Q115" s="58"/>
      <c r="R115" s="58"/>
      <c r="S115" s="58"/>
      <c r="T115" s="58"/>
      <c r="U115" s="58"/>
      <c r="V115" s="58"/>
      <c r="W115" s="58"/>
      <c r="X115" s="58"/>
    </row>
    <row r="116" spans="2:24" ht="25.5" x14ac:dyDescent="0.25">
      <c r="B116" s="198" t="s">
        <v>782</v>
      </c>
      <c r="C116" s="183" t="s">
        <v>50</v>
      </c>
      <c r="D116" s="183" t="s">
        <v>52</v>
      </c>
      <c r="E116" s="183" t="s">
        <v>782</v>
      </c>
      <c r="F116" s="184">
        <v>601003215</v>
      </c>
      <c r="G116" s="120" t="s">
        <v>1695</v>
      </c>
      <c r="H116" s="183" t="s">
        <v>42</v>
      </c>
      <c r="I116" s="266">
        <v>3.95</v>
      </c>
      <c r="J116" s="324">
        <v>42.16</v>
      </c>
      <c r="K116" s="266">
        <v>51.52</v>
      </c>
      <c r="L116" s="266">
        <v>203.5</v>
      </c>
      <c r="M116" s="58"/>
      <c r="N116" s="380"/>
      <c r="O116" s="58"/>
      <c r="P116" s="58"/>
      <c r="Q116" s="58"/>
      <c r="R116" s="58"/>
      <c r="S116" s="58"/>
      <c r="T116" s="58"/>
      <c r="U116" s="58"/>
      <c r="V116" s="58"/>
      <c r="W116" s="58"/>
      <c r="X116" s="58"/>
    </row>
    <row r="117" spans="2:24" ht="25.5" x14ac:dyDescent="0.25">
      <c r="B117" s="198" t="s">
        <v>783</v>
      </c>
      <c r="C117" s="183" t="s">
        <v>50</v>
      </c>
      <c r="D117" s="183" t="s">
        <v>51</v>
      </c>
      <c r="E117" s="183" t="s">
        <v>783</v>
      </c>
      <c r="F117" s="184">
        <v>92267</v>
      </c>
      <c r="G117" s="120" t="s">
        <v>1696</v>
      </c>
      <c r="H117" s="183" t="s">
        <v>42</v>
      </c>
      <c r="I117" s="266">
        <v>3.95</v>
      </c>
      <c r="J117" s="324" t="s">
        <v>1697</v>
      </c>
      <c r="K117" s="266">
        <v>76.930000000000007</v>
      </c>
      <c r="L117" s="266">
        <v>303.87</v>
      </c>
      <c r="M117" s="58"/>
      <c r="N117" s="380"/>
      <c r="O117" s="58"/>
      <c r="P117" s="58"/>
      <c r="Q117" s="58"/>
      <c r="R117" s="58"/>
      <c r="S117" s="58"/>
      <c r="T117" s="58"/>
      <c r="U117" s="58"/>
      <c r="V117" s="58"/>
      <c r="W117" s="58"/>
      <c r="X117" s="58"/>
    </row>
    <row r="118" spans="2:24" ht="25.5" x14ac:dyDescent="0.25">
      <c r="B118" s="198" t="s">
        <v>784</v>
      </c>
      <c r="C118" s="183" t="s">
        <v>50</v>
      </c>
      <c r="D118" s="183" t="s">
        <v>51</v>
      </c>
      <c r="E118" s="183" t="s">
        <v>784</v>
      </c>
      <c r="F118" s="184">
        <v>92769</v>
      </c>
      <c r="G118" s="120" t="s">
        <v>1698</v>
      </c>
      <c r="H118" s="183" t="s">
        <v>147</v>
      </c>
      <c r="I118" s="266">
        <v>13.1</v>
      </c>
      <c r="J118" s="324" t="s">
        <v>1699</v>
      </c>
      <c r="K118" s="266">
        <v>15.94</v>
      </c>
      <c r="L118" s="266">
        <v>208.81</v>
      </c>
      <c r="M118" s="58"/>
      <c r="N118" s="380"/>
      <c r="O118" s="58"/>
      <c r="P118" s="58"/>
      <c r="Q118" s="58"/>
      <c r="R118" s="58"/>
      <c r="S118" s="58"/>
      <c r="T118" s="58"/>
      <c r="U118" s="58"/>
      <c r="V118" s="58"/>
      <c r="W118" s="58"/>
      <c r="X118" s="58"/>
    </row>
    <row r="119" spans="2:24" ht="38.25" x14ac:dyDescent="0.25">
      <c r="B119" s="198" t="s">
        <v>785</v>
      </c>
      <c r="C119" s="183" t="s">
        <v>50</v>
      </c>
      <c r="D119" s="183" t="s">
        <v>51</v>
      </c>
      <c r="E119" s="183" t="s">
        <v>785</v>
      </c>
      <c r="F119" s="184">
        <v>94965</v>
      </c>
      <c r="G119" s="120" t="s">
        <v>1664</v>
      </c>
      <c r="H119" s="183" t="s">
        <v>1626</v>
      </c>
      <c r="I119" s="266">
        <v>0.71</v>
      </c>
      <c r="J119" s="324" t="s">
        <v>1665</v>
      </c>
      <c r="K119" s="266">
        <v>609.01</v>
      </c>
      <c r="L119" s="266">
        <v>432.39</v>
      </c>
      <c r="M119" s="58"/>
      <c r="N119" s="380"/>
      <c r="O119" s="58"/>
      <c r="P119" s="58"/>
      <c r="Q119" s="58"/>
      <c r="R119" s="58"/>
      <c r="S119" s="58"/>
      <c r="T119" s="58"/>
      <c r="U119" s="58"/>
      <c r="V119" s="58"/>
      <c r="W119" s="58"/>
      <c r="X119" s="58"/>
    </row>
    <row r="120" spans="2:24" ht="25.5" x14ac:dyDescent="0.25">
      <c r="B120" s="198" t="s">
        <v>786</v>
      </c>
      <c r="C120" s="183" t="s">
        <v>50</v>
      </c>
      <c r="D120" s="183" t="s">
        <v>51</v>
      </c>
      <c r="E120" s="183" t="s">
        <v>786</v>
      </c>
      <c r="F120" s="184">
        <v>103673</v>
      </c>
      <c r="G120" s="120" t="s">
        <v>1700</v>
      </c>
      <c r="H120" s="183" t="s">
        <v>1626</v>
      </c>
      <c r="I120" s="266">
        <v>0.71</v>
      </c>
      <c r="J120" s="324" t="s">
        <v>1701</v>
      </c>
      <c r="K120" s="266">
        <v>46.85</v>
      </c>
      <c r="L120" s="266">
        <v>33.26</v>
      </c>
      <c r="M120" s="58"/>
      <c r="N120" s="380"/>
      <c r="O120" s="58"/>
      <c r="P120" s="58"/>
      <c r="Q120" s="58"/>
      <c r="R120" s="58"/>
      <c r="S120" s="58"/>
      <c r="T120" s="58"/>
      <c r="U120" s="58"/>
      <c r="V120" s="58"/>
      <c r="W120" s="58"/>
      <c r="X120" s="58"/>
    </row>
    <row r="121" spans="2:24" ht="25.5" x14ac:dyDescent="0.25">
      <c r="B121" s="198" t="s">
        <v>1599</v>
      </c>
      <c r="C121" s="183" t="s">
        <v>50</v>
      </c>
      <c r="D121" s="183" t="s">
        <v>51</v>
      </c>
      <c r="E121" s="183" t="s">
        <v>1599</v>
      </c>
      <c r="F121" s="184" t="s">
        <v>1600</v>
      </c>
      <c r="G121" s="120" t="s">
        <v>1601</v>
      </c>
      <c r="H121" s="183" t="s">
        <v>108</v>
      </c>
      <c r="I121" s="266">
        <v>21</v>
      </c>
      <c r="J121" s="324">
        <v>11.85</v>
      </c>
      <c r="K121" s="266">
        <v>14.48</v>
      </c>
      <c r="L121" s="266">
        <v>304.08</v>
      </c>
      <c r="M121" s="58"/>
      <c r="N121" s="380"/>
      <c r="O121" s="58"/>
      <c r="P121" s="58"/>
      <c r="Q121" s="58"/>
      <c r="R121" s="58"/>
      <c r="S121" s="58"/>
      <c r="T121" s="58"/>
      <c r="U121" s="58"/>
      <c r="V121" s="58"/>
      <c r="W121" s="58"/>
      <c r="X121" s="58"/>
    </row>
    <row r="122" spans="2:24" ht="25.5" x14ac:dyDescent="0.25">
      <c r="B122" s="198" t="s">
        <v>1604</v>
      </c>
      <c r="C122" s="183" t="s">
        <v>50</v>
      </c>
      <c r="D122" s="183" t="s">
        <v>51</v>
      </c>
      <c r="E122" s="183" t="s">
        <v>1604</v>
      </c>
      <c r="F122" s="184" t="s">
        <v>1602</v>
      </c>
      <c r="G122" s="120" t="s">
        <v>1603</v>
      </c>
      <c r="H122" s="183" t="s">
        <v>108</v>
      </c>
      <c r="I122" s="266">
        <v>12</v>
      </c>
      <c r="J122" s="324">
        <v>11.559999999999999</v>
      </c>
      <c r="K122" s="266">
        <v>14.12</v>
      </c>
      <c r="L122" s="266">
        <v>169.44</v>
      </c>
      <c r="M122" s="58"/>
      <c r="N122" s="380"/>
      <c r="O122" s="58"/>
      <c r="P122" s="58"/>
      <c r="Q122" s="58"/>
      <c r="R122" s="58"/>
      <c r="S122" s="58"/>
      <c r="T122" s="58"/>
      <c r="U122" s="58"/>
      <c r="V122" s="58"/>
      <c r="W122" s="58"/>
      <c r="X122" s="58"/>
    </row>
    <row r="123" spans="2:24" x14ac:dyDescent="0.25">
      <c r="B123" s="36" t="s">
        <v>1058</v>
      </c>
      <c r="C123" s="36"/>
      <c r="D123" s="36"/>
      <c r="E123" s="36"/>
      <c r="F123" s="36"/>
      <c r="G123" s="37" t="s">
        <v>1057</v>
      </c>
      <c r="H123" s="195"/>
      <c r="I123" s="196"/>
      <c r="J123" s="197"/>
      <c r="K123" s="196"/>
      <c r="L123" s="272">
        <v>6820.42</v>
      </c>
      <c r="M123" s="58"/>
      <c r="N123" s="380"/>
      <c r="O123" s="58"/>
      <c r="P123" s="58"/>
      <c r="Q123" s="58"/>
      <c r="R123" s="58"/>
      <c r="S123" s="58"/>
      <c r="T123" s="58"/>
      <c r="U123" s="58"/>
      <c r="V123" s="58"/>
      <c r="W123" s="58"/>
      <c r="X123" s="58"/>
    </row>
    <row r="124" spans="2:24" ht="25.5" x14ac:dyDescent="0.25">
      <c r="B124" s="198" t="s">
        <v>1059</v>
      </c>
      <c r="C124" s="183" t="s">
        <v>50</v>
      </c>
      <c r="D124" s="183" t="s">
        <v>51</v>
      </c>
      <c r="E124" s="183" t="s">
        <v>1059</v>
      </c>
      <c r="F124" s="184">
        <v>101995</v>
      </c>
      <c r="G124" s="120" t="s">
        <v>1702</v>
      </c>
      <c r="H124" s="183" t="s">
        <v>42</v>
      </c>
      <c r="I124" s="266">
        <v>17.2</v>
      </c>
      <c r="J124" s="324" t="s">
        <v>1703</v>
      </c>
      <c r="K124" s="266">
        <v>209.32</v>
      </c>
      <c r="L124" s="266">
        <v>3600.3</v>
      </c>
      <c r="M124" s="58"/>
      <c r="N124" s="380"/>
      <c r="O124" s="58"/>
      <c r="P124" s="58"/>
      <c r="Q124" s="58"/>
      <c r="R124" s="58"/>
      <c r="S124" s="58"/>
      <c r="T124" s="58"/>
      <c r="U124" s="58"/>
      <c r="V124" s="58"/>
      <c r="W124" s="58"/>
      <c r="X124" s="58"/>
    </row>
    <row r="125" spans="2:24" ht="38.25" x14ac:dyDescent="0.25">
      <c r="B125" s="198" t="s">
        <v>1060</v>
      </c>
      <c r="C125" s="183" t="s">
        <v>50</v>
      </c>
      <c r="D125" s="183" t="s">
        <v>51</v>
      </c>
      <c r="E125" s="183" t="s">
        <v>1060</v>
      </c>
      <c r="F125" s="184">
        <v>95943</v>
      </c>
      <c r="G125" s="120" t="s">
        <v>1704</v>
      </c>
      <c r="H125" s="183" t="s">
        <v>147</v>
      </c>
      <c r="I125" s="266">
        <v>13.5</v>
      </c>
      <c r="J125" s="324" t="s">
        <v>1705</v>
      </c>
      <c r="K125" s="266">
        <v>26.05</v>
      </c>
      <c r="L125" s="266">
        <v>351.67</v>
      </c>
      <c r="M125" s="58"/>
      <c r="N125" s="380"/>
      <c r="O125" s="58"/>
      <c r="P125" s="58"/>
      <c r="Q125" s="58"/>
      <c r="R125" s="58"/>
      <c r="S125" s="58"/>
      <c r="T125" s="58"/>
      <c r="U125" s="58"/>
      <c r="V125" s="58"/>
      <c r="W125" s="58"/>
      <c r="X125" s="58"/>
    </row>
    <row r="126" spans="2:24" ht="38.25" x14ac:dyDescent="0.25">
      <c r="B126" s="198" t="s">
        <v>1061</v>
      </c>
      <c r="C126" s="183" t="s">
        <v>50</v>
      </c>
      <c r="D126" s="183" t="s">
        <v>51</v>
      </c>
      <c r="E126" s="183" t="s">
        <v>1061</v>
      </c>
      <c r="F126" s="184">
        <v>95944</v>
      </c>
      <c r="G126" s="120" t="s">
        <v>1706</v>
      </c>
      <c r="H126" s="183" t="s">
        <v>147</v>
      </c>
      <c r="I126" s="266">
        <v>23.9</v>
      </c>
      <c r="J126" s="324" t="s">
        <v>1707</v>
      </c>
      <c r="K126" s="266">
        <v>23.91</v>
      </c>
      <c r="L126" s="266">
        <v>571.44000000000005</v>
      </c>
      <c r="M126" s="58"/>
      <c r="N126" s="380"/>
      <c r="O126" s="58"/>
      <c r="P126" s="58"/>
      <c r="Q126" s="58"/>
      <c r="R126" s="58"/>
      <c r="S126" s="58"/>
      <c r="T126" s="58"/>
      <c r="U126" s="58"/>
      <c r="V126" s="58"/>
      <c r="W126" s="58"/>
      <c r="X126" s="58"/>
    </row>
    <row r="127" spans="2:24" ht="38.25" x14ac:dyDescent="0.25">
      <c r="B127" s="198" t="s">
        <v>1062</v>
      </c>
      <c r="C127" s="183" t="s">
        <v>50</v>
      </c>
      <c r="D127" s="183" t="s">
        <v>51</v>
      </c>
      <c r="E127" s="183" t="s">
        <v>1062</v>
      </c>
      <c r="F127" s="184">
        <v>95945</v>
      </c>
      <c r="G127" s="120" t="s">
        <v>1708</v>
      </c>
      <c r="H127" s="183" t="s">
        <v>147</v>
      </c>
      <c r="I127" s="266">
        <v>35.299999999999997</v>
      </c>
      <c r="J127" s="324" t="s">
        <v>1709</v>
      </c>
      <c r="K127" s="266">
        <v>19.71</v>
      </c>
      <c r="L127" s="266">
        <v>695.76</v>
      </c>
      <c r="M127" s="58"/>
      <c r="N127" s="380"/>
      <c r="O127" s="58"/>
      <c r="P127" s="58"/>
      <c r="Q127" s="58"/>
      <c r="R127" s="58"/>
      <c r="S127" s="58"/>
      <c r="T127" s="58"/>
      <c r="U127" s="58"/>
      <c r="V127" s="58"/>
      <c r="W127" s="58"/>
      <c r="X127" s="58"/>
    </row>
    <row r="128" spans="2:24" ht="38.25" x14ac:dyDescent="0.25">
      <c r="B128" s="198" t="s">
        <v>1063</v>
      </c>
      <c r="C128" s="183" t="s">
        <v>50</v>
      </c>
      <c r="D128" s="183" t="s">
        <v>51</v>
      </c>
      <c r="E128" s="183" t="s">
        <v>1063</v>
      </c>
      <c r="F128" s="184">
        <v>94965</v>
      </c>
      <c r="G128" s="120" t="s">
        <v>1664</v>
      </c>
      <c r="H128" s="183" t="s">
        <v>1626</v>
      </c>
      <c r="I128" s="266">
        <v>1.7</v>
      </c>
      <c r="J128" s="324" t="s">
        <v>1665</v>
      </c>
      <c r="K128" s="266">
        <v>609.01</v>
      </c>
      <c r="L128" s="266">
        <v>1035.31</v>
      </c>
      <c r="M128" s="58"/>
      <c r="N128" s="380"/>
      <c r="O128" s="58"/>
      <c r="P128" s="58"/>
      <c r="Q128" s="58"/>
      <c r="R128" s="58"/>
      <c r="S128" s="58"/>
      <c r="T128" s="58"/>
      <c r="U128" s="58"/>
      <c r="V128" s="58"/>
      <c r="W128" s="58"/>
      <c r="X128" s="58"/>
    </row>
    <row r="129" spans="2:24" ht="25.5" x14ac:dyDescent="0.25">
      <c r="B129" s="198" t="s">
        <v>1064</v>
      </c>
      <c r="C129" s="183" t="s">
        <v>50</v>
      </c>
      <c r="D129" s="183" t="s">
        <v>51</v>
      </c>
      <c r="E129" s="183" t="s">
        <v>1064</v>
      </c>
      <c r="F129" s="184">
        <v>103670</v>
      </c>
      <c r="G129" s="120" t="s">
        <v>1666</v>
      </c>
      <c r="H129" s="183" t="s">
        <v>1626</v>
      </c>
      <c r="I129" s="266">
        <v>1.7</v>
      </c>
      <c r="J129" s="324" t="s">
        <v>1667</v>
      </c>
      <c r="K129" s="266">
        <v>332.91</v>
      </c>
      <c r="L129" s="266">
        <v>565.94000000000005</v>
      </c>
      <c r="M129" s="58"/>
      <c r="N129" s="380"/>
      <c r="O129" s="58"/>
      <c r="P129" s="58"/>
      <c r="Q129" s="58"/>
      <c r="R129" s="58"/>
      <c r="S129" s="58"/>
      <c r="T129" s="58"/>
      <c r="U129" s="58"/>
      <c r="V129" s="58"/>
      <c r="W129" s="58"/>
      <c r="X129" s="58"/>
    </row>
    <row r="130" spans="2:24" x14ac:dyDescent="0.25">
      <c r="B130" s="198"/>
      <c r="C130" s="198"/>
      <c r="D130" s="198"/>
      <c r="E130" s="198"/>
      <c r="F130" s="167"/>
      <c r="G130" s="367"/>
      <c r="H130" s="198"/>
      <c r="I130" s="368"/>
      <c r="J130" s="369"/>
      <c r="K130" s="370"/>
      <c r="L130" s="371"/>
      <c r="M130" s="58"/>
      <c r="N130" s="380"/>
      <c r="O130" s="58"/>
      <c r="P130" s="58"/>
      <c r="Q130" s="58"/>
      <c r="R130" s="58"/>
      <c r="S130" s="58"/>
      <c r="T130" s="58"/>
      <c r="U130" s="58"/>
      <c r="V130" s="58"/>
      <c r="W130" s="58"/>
      <c r="X130" s="58"/>
    </row>
    <row r="131" spans="2:24" x14ac:dyDescent="0.25">
      <c r="B131" s="32" t="s">
        <v>56</v>
      </c>
      <c r="C131" s="32"/>
      <c r="D131" s="32"/>
      <c r="E131" s="32"/>
      <c r="F131" s="32"/>
      <c r="G131" s="33" t="s">
        <v>110</v>
      </c>
      <c r="H131" s="199"/>
      <c r="I131" s="200"/>
      <c r="J131" s="201"/>
      <c r="K131" s="200"/>
      <c r="L131" s="273">
        <v>150579.63999999998</v>
      </c>
      <c r="M131" s="58"/>
      <c r="N131" s="58"/>
      <c r="O131" s="58"/>
      <c r="P131" s="58"/>
      <c r="Q131" s="58"/>
      <c r="R131" s="58"/>
      <c r="S131" s="58"/>
      <c r="T131" s="58"/>
      <c r="U131" s="58"/>
      <c r="V131" s="58"/>
      <c r="W131" s="58"/>
      <c r="X131" s="58"/>
    </row>
    <row r="132" spans="2:24" x14ac:dyDescent="0.25">
      <c r="B132" s="34" t="s">
        <v>203</v>
      </c>
      <c r="C132" s="34"/>
      <c r="D132" s="34"/>
      <c r="E132" s="34"/>
      <c r="F132" s="34"/>
      <c r="G132" s="35" t="s">
        <v>112</v>
      </c>
      <c r="H132" s="202"/>
      <c r="I132" s="203"/>
      <c r="J132" s="204"/>
      <c r="K132" s="203"/>
      <c r="L132" s="274">
        <v>125114.73999999999</v>
      </c>
      <c r="M132" s="58"/>
      <c r="N132" s="58"/>
      <c r="O132" s="58"/>
      <c r="P132" s="58"/>
      <c r="Q132" s="58"/>
      <c r="R132" s="58"/>
      <c r="S132" s="58"/>
      <c r="T132" s="58"/>
      <c r="U132" s="58"/>
      <c r="V132" s="58"/>
      <c r="W132" s="58"/>
      <c r="X132" s="58"/>
    </row>
    <row r="133" spans="2:24" ht="38.25" x14ac:dyDescent="0.25">
      <c r="B133" s="183" t="s">
        <v>787</v>
      </c>
      <c r="C133" s="183" t="s">
        <v>50</v>
      </c>
      <c r="D133" s="183" t="s">
        <v>51</v>
      </c>
      <c r="E133" s="183" t="s">
        <v>787</v>
      </c>
      <c r="F133" s="184">
        <v>101165</v>
      </c>
      <c r="G133" s="120" t="s">
        <v>1710</v>
      </c>
      <c r="H133" s="183" t="s">
        <v>1626</v>
      </c>
      <c r="I133" s="266">
        <v>12.87678</v>
      </c>
      <c r="J133" s="324" t="s">
        <v>1711</v>
      </c>
      <c r="K133" s="266">
        <v>1200.29</v>
      </c>
      <c r="L133" s="266">
        <v>15455.87</v>
      </c>
      <c r="M133" s="58"/>
      <c r="N133" s="58"/>
      <c r="O133" s="58"/>
      <c r="P133" s="58"/>
      <c r="Q133" s="58"/>
      <c r="R133" s="58"/>
      <c r="S133" s="58"/>
      <c r="T133" s="58"/>
      <c r="U133" s="58"/>
      <c r="V133" s="58"/>
      <c r="W133" s="58"/>
      <c r="X133" s="58"/>
    </row>
    <row r="134" spans="2:24" ht="38.25" x14ac:dyDescent="0.25">
      <c r="B134" s="183" t="s">
        <v>788</v>
      </c>
      <c r="C134" s="183" t="s">
        <v>50</v>
      </c>
      <c r="D134" s="183" t="s">
        <v>51</v>
      </c>
      <c r="E134" s="183" t="s">
        <v>788</v>
      </c>
      <c r="F134" s="184">
        <v>103330</v>
      </c>
      <c r="G134" s="120" t="s">
        <v>1712</v>
      </c>
      <c r="H134" s="183" t="s">
        <v>42</v>
      </c>
      <c r="I134" s="266">
        <v>998.05</v>
      </c>
      <c r="J134" s="324" t="s">
        <v>1713</v>
      </c>
      <c r="K134" s="266">
        <v>99.48</v>
      </c>
      <c r="L134" s="266">
        <v>99286.01</v>
      </c>
      <c r="M134" s="58"/>
      <c r="N134" s="58"/>
      <c r="O134" s="58"/>
      <c r="P134" s="58"/>
      <c r="Q134" s="58"/>
      <c r="R134" s="58"/>
      <c r="S134" s="58"/>
      <c r="T134" s="58"/>
      <c r="U134" s="58"/>
      <c r="V134" s="58"/>
      <c r="W134" s="58"/>
      <c r="X134" s="58"/>
    </row>
    <row r="135" spans="2:24" ht="25.5" x14ac:dyDescent="0.25">
      <c r="B135" s="183" t="s">
        <v>789</v>
      </c>
      <c r="C135" s="183" t="s">
        <v>50</v>
      </c>
      <c r="D135" s="183" t="s">
        <v>51</v>
      </c>
      <c r="E135" s="183" t="s">
        <v>789</v>
      </c>
      <c r="F135" s="184">
        <v>93202</v>
      </c>
      <c r="G135" s="120" t="s">
        <v>1714</v>
      </c>
      <c r="H135" s="183" t="s">
        <v>130</v>
      </c>
      <c r="I135" s="266">
        <v>306.58999999999997</v>
      </c>
      <c r="J135" s="324" t="s">
        <v>1715</v>
      </c>
      <c r="K135" s="266">
        <v>32.21</v>
      </c>
      <c r="L135" s="266">
        <v>9875.26</v>
      </c>
      <c r="M135" s="58"/>
      <c r="N135" s="58"/>
      <c r="O135" s="58"/>
      <c r="P135" s="58"/>
      <c r="Q135" s="58"/>
      <c r="R135" s="58"/>
      <c r="S135" s="58"/>
      <c r="T135" s="58"/>
      <c r="U135" s="58"/>
      <c r="V135" s="58"/>
      <c r="W135" s="58"/>
      <c r="X135" s="58"/>
    </row>
    <row r="136" spans="2:24" ht="38.25" x14ac:dyDescent="0.25">
      <c r="B136" s="183" t="s">
        <v>1123</v>
      </c>
      <c r="C136" s="183" t="s">
        <v>50</v>
      </c>
      <c r="D136" s="183" t="s">
        <v>51</v>
      </c>
      <c r="E136" s="183" t="s">
        <v>1123</v>
      </c>
      <c r="F136" s="184">
        <v>96366</v>
      </c>
      <c r="G136" s="120" t="s">
        <v>1716</v>
      </c>
      <c r="H136" s="183" t="s">
        <v>42</v>
      </c>
      <c r="I136" s="266">
        <v>2.5300000000000002</v>
      </c>
      <c r="J136" s="324" t="s">
        <v>1717</v>
      </c>
      <c r="K136" s="266">
        <v>196.68</v>
      </c>
      <c r="L136" s="266">
        <v>497.6</v>
      </c>
      <c r="M136" s="58"/>
      <c r="N136" s="58"/>
      <c r="O136" s="58"/>
      <c r="P136" s="58"/>
      <c r="Q136" s="58"/>
      <c r="R136" s="58"/>
      <c r="S136" s="58"/>
      <c r="T136" s="58"/>
      <c r="U136" s="58"/>
      <c r="V136" s="58"/>
      <c r="W136" s="58"/>
      <c r="X136" s="58"/>
    </row>
    <row r="137" spans="2:24" x14ac:dyDescent="0.25">
      <c r="B137" s="34" t="s">
        <v>204</v>
      </c>
      <c r="C137" s="34"/>
      <c r="D137" s="34"/>
      <c r="E137" s="34"/>
      <c r="F137" s="34"/>
      <c r="G137" s="35" t="s">
        <v>113</v>
      </c>
      <c r="H137" s="202"/>
      <c r="I137" s="203"/>
      <c r="J137" s="204"/>
      <c r="K137" s="203"/>
      <c r="L137" s="274">
        <v>25464.899999999998</v>
      </c>
      <c r="M137" s="58"/>
      <c r="N137" s="58"/>
      <c r="O137" s="58"/>
      <c r="P137" s="58"/>
      <c r="Q137" s="58"/>
      <c r="R137" s="58"/>
      <c r="S137" s="58"/>
      <c r="T137" s="58"/>
      <c r="U137" s="58"/>
      <c r="V137" s="58"/>
      <c r="W137" s="58"/>
      <c r="X137" s="58"/>
    </row>
    <row r="138" spans="2:24" ht="25.5" x14ac:dyDescent="0.25">
      <c r="B138" s="183" t="s">
        <v>790</v>
      </c>
      <c r="C138" s="183" t="s">
        <v>50</v>
      </c>
      <c r="D138" s="183" t="s">
        <v>51</v>
      </c>
      <c r="E138" s="183" t="s">
        <v>790</v>
      </c>
      <c r="F138" s="184">
        <v>93186</v>
      </c>
      <c r="G138" s="120" t="s">
        <v>1718</v>
      </c>
      <c r="H138" s="183" t="s">
        <v>130</v>
      </c>
      <c r="I138" s="266">
        <v>8.3999999999999986</v>
      </c>
      <c r="J138" s="324" t="s">
        <v>1719</v>
      </c>
      <c r="K138" s="266">
        <v>115.9</v>
      </c>
      <c r="L138" s="266">
        <v>973.56</v>
      </c>
      <c r="M138" s="58"/>
      <c r="N138" s="58"/>
      <c r="O138" s="58"/>
      <c r="P138" s="58"/>
      <c r="Q138" s="58"/>
      <c r="R138" s="58"/>
      <c r="S138" s="58"/>
      <c r="T138" s="58"/>
      <c r="U138" s="58"/>
      <c r="V138" s="58"/>
      <c r="W138" s="58"/>
      <c r="X138" s="58"/>
    </row>
    <row r="139" spans="2:24" ht="25.5" x14ac:dyDescent="0.25">
      <c r="B139" s="183" t="s">
        <v>791</v>
      </c>
      <c r="C139" s="183" t="s">
        <v>50</v>
      </c>
      <c r="D139" s="183" t="s">
        <v>51</v>
      </c>
      <c r="E139" s="183" t="s">
        <v>791</v>
      </c>
      <c r="F139" s="184">
        <v>93187</v>
      </c>
      <c r="G139" s="120" t="s">
        <v>1720</v>
      </c>
      <c r="H139" s="183" t="s">
        <v>130</v>
      </c>
      <c r="I139" s="266">
        <v>78.399999999999991</v>
      </c>
      <c r="J139" s="324" t="s">
        <v>1721</v>
      </c>
      <c r="K139" s="266">
        <v>132.43</v>
      </c>
      <c r="L139" s="266">
        <v>10382.51</v>
      </c>
      <c r="M139" s="58"/>
      <c r="N139" s="58"/>
      <c r="O139" s="58"/>
      <c r="P139" s="58"/>
      <c r="Q139" s="58"/>
      <c r="R139" s="58"/>
      <c r="S139" s="58"/>
      <c r="T139" s="58"/>
      <c r="U139" s="58"/>
      <c r="V139" s="58"/>
      <c r="W139" s="58"/>
      <c r="X139" s="58"/>
    </row>
    <row r="140" spans="2:24" ht="25.5" x14ac:dyDescent="0.25">
      <c r="B140" s="183" t="s">
        <v>792</v>
      </c>
      <c r="C140" s="183" t="s">
        <v>50</v>
      </c>
      <c r="D140" s="183" t="s">
        <v>51</v>
      </c>
      <c r="E140" s="183" t="s">
        <v>792</v>
      </c>
      <c r="F140" s="184">
        <v>93188</v>
      </c>
      <c r="G140" s="120" t="s">
        <v>1722</v>
      </c>
      <c r="H140" s="183" t="s">
        <v>130</v>
      </c>
      <c r="I140" s="266">
        <v>22.4</v>
      </c>
      <c r="J140" s="324" t="s">
        <v>1723</v>
      </c>
      <c r="K140" s="266">
        <v>107.76</v>
      </c>
      <c r="L140" s="266">
        <v>2413.8200000000002</v>
      </c>
      <c r="M140" s="58"/>
      <c r="N140" s="58"/>
      <c r="O140" s="58"/>
      <c r="P140" s="58"/>
      <c r="Q140" s="58"/>
      <c r="R140" s="58"/>
      <c r="S140" s="58"/>
      <c r="T140" s="58"/>
      <c r="U140" s="58"/>
      <c r="V140" s="58"/>
      <c r="W140" s="58"/>
      <c r="X140" s="58"/>
    </row>
    <row r="141" spans="2:24" ht="25.5" x14ac:dyDescent="0.25">
      <c r="B141" s="183" t="s">
        <v>793</v>
      </c>
      <c r="C141" s="183" t="s">
        <v>50</v>
      </c>
      <c r="D141" s="183" t="s">
        <v>51</v>
      </c>
      <c r="E141" s="183" t="s">
        <v>793</v>
      </c>
      <c r="F141" s="184">
        <v>93189</v>
      </c>
      <c r="G141" s="120" t="s">
        <v>1724</v>
      </c>
      <c r="H141" s="183" t="s">
        <v>130</v>
      </c>
      <c r="I141" s="266">
        <v>6.3</v>
      </c>
      <c r="J141" s="324" t="s">
        <v>1725</v>
      </c>
      <c r="K141" s="266">
        <v>133.54</v>
      </c>
      <c r="L141" s="266">
        <v>841.3</v>
      </c>
      <c r="M141" s="58"/>
      <c r="N141" s="58"/>
      <c r="O141" s="58"/>
      <c r="P141" s="58"/>
      <c r="Q141" s="58"/>
      <c r="R141" s="58"/>
      <c r="S141" s="58"/>
      <c r="T141" s="58"/>
      <c r="U141" s="58"/>
      <c r="V141" s="58"/>
      <c r="W141" s="58"/>
      <c r="X141" s="58"/>
    </row>
    <row r="142" spans="2:24" ht="25.5" x14ac:dyDescent="0.25">
      <c r="B142" s="183" t="s">
        <v>794</v>
      </c>
      <c r="C142" s="183" t="s">
        <v>50</v>
      </c>
      <c r="D142" s="183" t="s">
        <v>51</v>
      </c>
      <c r="E142" s="183" t="s">
        <v>794</v>
      </c>
      <c r="F142" s="184">
        <v>93196</v>
      </c>
      <c r="G142" s="120" t="s">
        <v>1726</v>
      </c>
      <c r="H142" s="183" t="s">
        <v>130</v>
      </c>
      <c r="I142" s="266">
        <v>8.3999999999999986</v>
      </c>
      <c r="J142" s="324" t="s">
        <v>1727</v>
      </c>
      <c r="K142" s="266">
        <v>112.47</v>
      </c>
      <c r="L142" s="266">
        <v>944.74</v>
      </c>
      <c r="M142" s="58"/>
      <c r="N142" s="58"/>
      <c r="O142" s="58"/>
      <c r="P142" s="58"/>
      <c r="Q142" s="58"/>
      <c r="R142" s="58"/>
      <c r="S142" s="58"/>
      <c r="T142" s="58"/>
      <c r="U142" s="58"/>
      <c r="V142" s="58"/>
      <c r="W142" s="58"/>
      <c r="X142" s="58"/>
    </row>
    <row r="143" spans="2:24" ht="25.5" x14ac:dyDescent="0.25">
      <c r="B143" s="183" t="s">
        <v>795</v>
      </c>
      <c r="C143" s="183" t="s">
        <v>50</v>
      </c>
      <c r="D143" s="183" t="s">
        <v>51</v>
      </c>
      <c r="E143" s="183" t="s">
        <v>795</v>
      </c>
      <c r="F143" s="184">
        <v>93197</v>
      </c>
      <c r="G143" s="120" t="s">
        <v>1728</v>
      </c>
      <c r="H143" s="183" t="s">
        <v>130</v>
      </c>
      <c r="I143" s="266">
        <v>78.399999999999991</v>
      </c>
      <c r="J143" s="324" t="s">
        <v>1729</v>
      </c>
      <c r="K143" s="266">
        <v>126.39</v>
      </c>
      <c r="L143" s="266">
        <v>9908.9699999999993</v>
      </c>
      <c r="M143" s="58"/>
      <c r="N143" s="58"/>
      <c r="O143" s="58"/>
      <c r="P143" s="58"/>
      <c r="Q143" s="58"/>
      <c r="R143" s="58"/>
      <c r="S143" s="58"/>
      <c r="T143" s="58"/>
      <c r="U143" s="58"/>
      <c r="V143" s="58"/>
      <c r="W143" s="58"/>
      <c r="X143" s="58"/>
    </row>
    <row r="144" spans="2:24" x14ac:dyDescent="0.25">
      <c r="B144" s="183"/>
      <c r="C144" s="183"/>
      <c r="D144" s="183"/>
      <c r="E144" s="183"/>
      <c r="F144" s="184"/>
      <c r="G144" s="186"/>
      <c r="H144" s="119"/>
      <c r="I144" s="187"/>
      <c r="J144" s="188"/>
      <c r="K144" s="187"/>
      <c r="L144" s="269"/>
      <c r="M144" s="58"/>
      <c r="N144" s="58"/>
      <c r="O144" s="58"/>
      <c r="P144" s="58"/>
      <c r="Q144" s="58"/>
      <c r="R144" s="58"/>
      <c r="S144" s="58"/>
      <c r="T144" s="58"/>
      <c r="U144" s="58"/>
      <c r="V144" s="58"/>
      <c r="W144" s="58"/>
      <c r="X144" s="58"/>
    </row>
    <row r="145" spans="2:24" x14ac:dyDescent="0.25">
      <c r="B145" s="30" t="s">
        <v>690</v>
      </c>
      <c r="C145" s="30"/>
      <c r="D145" s="30"/>
      <c r="E145" s="30"/>
      <c r="F145" s="30"/>
      <c r="G145" s="31" t="s">
        <v>115</v>
      </c>
      <c r="H145" s="192"/>
      <c r="I145" s="193"/>
      <c r="J145" s="194"/>
      <c r="K145" s="193"/>
      <c r="L145" s="271">
        <v>64558.710000000006</v>
      </c>
      <c r="M145" s="58"/>
      <c r="N145" s="58"/>
      <c r="O145" s="58"/>
      <c r="P145" s="58"/>
      <c r="Q145" s="58"/>
      <c r="R145" s="58"/>
      <c r="S145" s="58"/>
      <c r="T145" s="58"/>
      <c r="U145" s="58"/>
      <c r="V145" s="58"/>
      <c r="W145" s="58"/>
      <c r="X145" s="58"/>
    </row>
    <row r="146" spans="2:24" x14ac:dyDescent="0.25">
      <c r="B146" s="34" t="s">
        <v>691</v>
      </c>
      <c r="C146" s="34"/>
      <c r="D146" s="34"/>
      <c r="E146" s="34"/>
      <c r="F146" s="34"/>
      <c r="G146" s="35" t="s">
        <v>715</v>
      </c>
      <c r="H146" s="202"/>
      <c r="I146" s="203"/>
      <c r="J146" s="204"/>
      <c r="K146" s="203"/>
      <c r="L146" s="274">
        <v>32283.690000000002</v>
      </c>
      <c r="M146" s="58"/>
      <c r="N146" s="58"/>
      <c r="O146" s="58"/>
      <c r="P146" s="58"/>
      <c r="Q146" s="58"/>
      <c r="R146" s="58"/>
      <c r="S146" s="58"/>
      <c r="T146" s="58"/>
      <c r="U146" s="58"/>
      <c r="V146" s="58"/>
      <c r="W146" s="58"/>
      <c r="X146" s="58"/>
    </row>
    <row r="147" spans="2:24" ht="38.25" x14ac:dyDescent="0.25">
      <c r="B147" s="183" t="s">
        <v>796</v>
      </c>
      <c r="C147" s="183" t="s">
        <v>50</v>
      </c>
      <c r="D147" s="183" t="s">
        <v>51</v>
      </c>
      <c r="E147" s="183" t="s">
        <v>796</v>
      </c>
      <c r="F147" s="184">
        <v>92606</v>
      </c>
      <c r="G147" s="120" t="s">
        <v>1730</v>
      </c>
      <c r="H147" s="183" t="s">
        <v>108</v>
      </c>
      <c r="I147" s="266">
        <v>17</v>
      </c>
      <c r="J147" s="324" t="s">
        <v>1731</v>
      </c>
      <c r="K147" s="266">
        <v>1220.5</v>
      </c>
      <c r="L147" s="266">
        <v>20748.5</v>
      </c>
      <c r="M147" s="58"/>
      <c r="N147" s="58"/>
      <c r="O147" s="58"/>
      <c r="P147" s="58"/>
      <c r="Q147" s="58"/>
      <c r="R147" s="58"/>
      <c r="S147" s="58"/>
      <c r="T147" s="58"/>
      <c r="U147" s="58"/>
      <c r="V147" s="58"/>
      <c r="W147" s="58"/>
      <c r="X147" s="58"/>
    </row>
    <row r="148" spans="2:24" ht="51" x14ac:dyDescent="0.25">
      <c r="B148" s="183" t="s">
        <v>797</v>
      </c>
      <c r="C148" s="183" t="s">
        <v>50</v>
      </c>
      <c r="D148" s="183" t="s">
        <v>51</v>
      </c>
      <c r="E148" s="183" t="s">
        <v>797</v>
      </c>
      <c r="F148" s="184">
        <v>92580</v>
      </c>
      <c r="G148" s="120" t="s">
        <v>1732</v>
      </c>
      <c r="H148" s="183" t="s">
        <v>42</v>
      </c>
      <c r="I148" s="266">
        <v>179.76</v>
      </c>
      <c r="J148" s="324" t="s">
        <v>1733</v>
      </c>
      <c r="K148" s="266">
        <v>64.17</v>
      </c>
      <c r="L148" s="266">
        <v>11535.19</v>
      </c>
      <c r="M148" s="58"/>
      <c r="N148" s="58"/>
      <c r="O148" s="58"/>
      <c r="P148" s="58"/>
      <c r="Q148" s="58"/>
      <c r="R148" s="58"/>
      <c r="S148" s="58"/>
      <c r="T148" s="58"/>
      <c r="U148" s="58"/>
      <c r="V148" s="58"/>
      <c r="W148" s="58"/>
      <c r="X148" s="58"/>
    </row>
    <row r="149" spans="2:24" x14ac:dyDescent="0.25">
      <c r="B149" s="34" t="s">
        <v>692</v>
      </c>
      <c r="C149" s="34"/>
      <c r="D149" s="34"/>
      <c r="E149" s="34"/>
      <c r="F149" s="34"/>
      <c r="G149" s="35" t="s">
        <v>716</v>
      </c>
      <c r="H149" s="202"/>
      <c r="I149" s="203"/>
      <c r="J149" s="204"/>
      <c r="K149" s="203"/>
      <c r="L149" s="274">
        <v>23742.7</v>
      </c>
      <c r="M149" s="58"/>
      <c r="N149" s="58"/>
      <c r="O149" s="58"/>
      <c r="P149" s="58"/>
      <c r="Q149" s="58"/>
      <c r="R149" s="58"/>
      <c r="S149" s="58"/>
      <c r="T149" s="58"/>
      <c r="U149" s="58"/>
      <c r="V149" s="58"/>
      <c r="W149" s="58"/>
      <c r="X149" s="58"/>
    </row>
    <row r="150" spans="2:24" ht="25.5" x14ac:dyDescent="0.25">
      <c r="B150" s="183" t="s">
        <v>798</v>
      </c>
      <c r="C150" s="198" t="s">
        <v>50</v>
      </c>
      <c r="D150" s="198" t="s">
        <v>53</v>
      </c>
      <c r="E150" s="183" t="s">
        <v>798</v>
      </c>
      <c r="F150" s="167" t="s">
        <v>659</v>
      </c>
      <c r="G150" s="120" t="s">
        <v>1065</v>
      </c>
      <c r="H150" s="183" t="s">
        <v>42</v>
      </c>
      <c r="I150" s="266">
        <v>179.76</v>
      </c>
      <c r="J150" s="324">
        <v>108.07000000000001</v>
      </c>
      <c r="K150" s="266">
        <v>132.08000000000001</v>
      </c>
      <c r="L150" s="266">
        <v>23742.7</v>
      </c>
      <c r="M150" s="58"/>
      <c r="N150" s="58"/>
      <c r="O150" s="58"/>
      <c r="P150" s="58"/>
      <c r="Q150" s="58"/>
      <c r="R150" s="58"/>
      <c r="S150" s="58"/>
      <c r="T150" s="58"/>
      <c r="U150" s="58"/>
      <c r="V150" s="58"/>
      <c r="W150" s="58"/>
      <c r="X150" s="58"/>
    </row>
    <row r="151" spans="2:24" x14ac:dyDescent="0.25">
      <c r="B151" s="34" t="s">
        <v>693</v>
      </c>
      <c r="C151" s="34"/>
      <c r="D151" s="34"/>
      <c r="E151" s="34"/>
      <c r="F151" s="34"/>
      <c r="G151" s="35" t="s">
        <v>717</v>
      </c>
      <c r="H151" s="202"/>
      <c r="I151" s="203"/>
      <c r="J151" s="204"/>
      <c r="K151" s="203"/>
      <c r="L151" s="274">
        <v>8532.32</v>
      </c>
      <c r="M151" s="58"/>
      <c r="N151" s="58"/>
      <c r="O151" s="58"/>
      <c r="P151" s="58"/>
      <c r="Q151" s="58"/>
      <c r="R151" s="58"/>
      <c r="S151" s="58"/>
      <c r="T151" s="58"/>
      <c r="U151" s="58"/>
      <c r="V151" s="58"/>
      <c r="W151" s="58"/>
      <c r="X151" s="58"/>
    </row>
    <row r="152" spans="2:24" ht="25.5" x14ac:dyDescent="0.25">
      <c r="B152" s="183" t="s">
        <v>799</v>
      </c>
      <c r="C152" s="183" t="s">
        <v>50</v>
      </c>
      <c r="D152" s="183" t="s">
        <v>51</v>
      </c>
      <c r="E152" s="183" t="s">
        <v>799</v>
      </c>
      <c r="F152" s="184">
        <v>94231</v>
      </c>
      <c r="G152" s="120" t="s">
        <v>1734</v>
      </c>
      <c r="H152" s="183" t="s">
        <v>130</v>
      </c>
      <c r="I152" s="266">
        <v>59.04</v>
      </c>
      <c r="J152" s="324" t="s">
        <v>1735</v>
      </c>
      <c r="K152" s="266">
        <v>62.82</v>
      </c>
      <c r="L152" s="266">
        <v>3708.89</v>
      </c>
      <c r="M152" s="58"/>
      <c r="N152" s="58"/>
      <c r="O152" s="58"/>
      <c r="P152" s="58"/>
      <c r="Q152" s="58"/>
      <c r="R152" s="58"/>
      <c r="S152" s="58"/>
      <c r="T152" s="58"/>
      <c r="U152" s="58"/>
      <c r="V152" s="58"/>
      <c r="W152" s="58"/>
      <c r="X152" s="58"/>
    </row>
    <row r="153" spans="2:24" x14ac:dyDescent="0.25">
      <c r="B153" s="183" t="s">
        <v>800</v>
      </c>
      <c r="C153" s="183" t="s">
        <v>50</v>
      </c>
      <c r="D153" s="183" t="s">
        <v>51</v>
      </c>
      <c r="E153" s="183" t="s">
        <v>800</v>
      </c>
      <c r="F153" s="184">
        <v>101979</v>
      </c>
      <c r="G153" s="120" t="s">
        <v>1736</v>
      </c>
      <c r="H153" s="183" t="s">
        <v>130</v>
      </c>
      <c r="I153" s="266">
        <v>95.76</v>
      </c>
      <c r="J153" s="324" t="s">
        <v>1737</v>
      </c>
      <c r="K153" s="266">
        <v>50.37</v>
      </c>
      <c r="L153" s="266">
        <v>4823.43</v>
      </c>
      <c r="M153" s="58"/>
      <c r="N153" s="58"/>
      <c r="O153" s="58"/>
      <c r="P153" s="58"/>
      <c r="Q153" s="58"/>
      <c r="R153" s="58"/>
      <c r="S153" s="58"/>
      <c r="T153" s="58"/>
      <c r="U153" s="58"/>
      <c r="V153" s="58"/>
      <c r="W153" s="58"/>
      <c r="X153" s="58"/>
    </row>
    <row r="154" spans="2:24" x14ac:dyDescent="0.25">
      <c r="B154" s="183"/>
      <c r="C154" s="183"/>
      <c r="D154" s="183"/>
      <c r="E154" s="183"/>
      <c r="F154" s="184"/>
      <c r="G154" s="186"/>
      <c r="H154" s="119"/>
      <c r="I154" s="187"/>
      <c r="J154" s="188"/>
      <c r="K154" s="187"/>
      <c r="L154" s="269"/>
      <c r="M154" s="58"/>
      <c r="N154" s="58"/>
      <c r="O154" s="58"/>
      <c r="P154" s="58"/>
      <c r="Q154" s="58"/>
      <c r="R154" s="58"/>
      <c r="S154" s="58"/>
      <c r="T154" s="58"/>
      <c r="U154" s="58"/>
      <c r="V154" s="58"/>
      <c r="W154" s="58"/>
      <c r="X154" s="58"/>
    </row>
    <row r="155" spans="2:24" x14ac:dyDescent="0.25">
      <c r="B155" s="30" t="s">
        <v>694</v>
      </c>
      <c r="C155" s="30"/>
      <c r="D155" s="30"/>
      <c r="E155" s="30"/>
      <c r="F155" s="30"/>
      <c r="G155" s="31" t="s">
        <v>118</v>
      </c>
      <c r="H155" s="192"/>
      <c r="I155" s="193"/>
      <c r="J155" s="194"/>
      <c r="K155" s="193"/>
      <c r="L155" s="271">
        <v>168384.55</v>
      </c>
      <c r="M155" s="58"/>
      <c r="N155" s="58"/>
      <c r="O155" s="58"/>
      <c r="P155" s="58"/>
      <c r="Q155" s="58"/>
      <c r="R155" s="58"/>
      <c r="S155" s="58"/>
      <c r="T155" s="58"/>
      <c r="U155" s="58"/>
      <c r="V155" s="58"/>
      <c r="W155" s="58"/>
      <c r="X155" s="58"/>
    </row>
    <row r="156" spans="2:24" x14ac:dyDescent="0.25">
      <c r="B156" s="34" t="s">
        <v>695</v>
      </c>
      <c r="C156" s="34"/>
      <c r="D156" s="34"/>
      <c r="E156" s="34"/>
      <c r="F156" s="34"/>
      <c r="G156" s="35" t="s">
        <v>122</v>
      </c>
      <c r="H156" s="202"/>
      <c r="I156" s="203"/>
      <c r="J156" s="204"/>
      <c r="K156" s="203"/>
      <c r="L156" s="274">
        <v>120590.80000000002</v>
      </c>
      <c r="M156" s="58"/>
      <c r="N156" s="58"/>
      <c r="O156" s="58"/>
      <c r="P156" s="58"/>
      <c r="Q156" s="58"/>
      <c r="R156" s="58"/>
      <c r="S156" s="58"/>
      <c r="T156" s="58"/>
      <c r="U156" s="58"/>
      <c r="V156" s="58"/>
      <c r="W156" s="58"/>
      <c r="X156" s="58"/>
    </row>
    <row r="157" spans="2:24" ht="25.5" x14ac:dyDescent="0.25">
      <c r="B157" s="183" t="s">
        <v>801</v>
      </c>
      <c r="C157" s="183" t="s">
        <v>50</v>
      </c>
      <c r="D157" s="183" t="s">
        <v>52</v>
      </c>
      <c r="E157" s="183" t="s">
        <v>801</v>
      </c>
      <c r="F157" s="184">
        <v>1501000100</v>
      </c>
      <c r="G157" s="120" t="s">
        <v>1738</v>
      </c>
      <c r="H157" s="183" t="s">
        <v>42</v>
      </c>
      <c r="I157" s="266">
        <v>1996.1</v>
      </c>
      <c r="J157" s="324">
        <v>7.17</v>
      </c>
      <c r="K157" s="266">
        <v>8.76</v>
      </c>
      <c r="L157" s="266">
        <v>17485.830000000002</v>
      </c>
      <c r="M157" s="58"/>
      <c r="N157" s="58"/>
      <c r="O157" s="58"/>
      <c r="P157" s="58"/>
      <c r="Q157" s="58"/>
      <c r="R157" s="58"/>
      <c r="S157" s="58"/>
      <c r="T157" s="58"/>
      <c r="U157" s="58"/>
      <c r="V157" s="58"/>
      <c r="W157" s="58"/>
      <c r="X157" s="58"/>
    </row>
    <row r="158" spans="2:24" ht="51" x14ac:dyDescent="0.25">
      <c r="B158" s="183" t="s">
        <v>802</v>
      </c>
      <c r="C158" s="183" t="s">
        <v>50</v>
      </c>
      <c r="D158" s="183" t="s">
        <v>51</v>
      </c>
      <c r="E158" s="183" t="s">
        <v>802</v>
      </c>
      <c r="F158" s="184">
        <v>87529</v>
      </c>
      <c r="G158" s="120" t="s">
        <v>1739</v>
      </c>
      <c r="H158" s="183" t="s">
        <v>42</v>
      </c>
      <c r="I158" s="266">
        <v>1253.8049999999998</v>
      </c>
      <c r="J158" s="324" t="s">
        <v>1740</v>
      </c>
      <c r="K158" s="266">
        <v>45.51</v>
      </c>
      <c r="L158" s="266">
        <v>57060.66</v>
      </c>
      <c r="M158" s="58"/>
      <c r="N158" s="58"/>
      <c r="O158" s="58"/>
      <c r="P158" s="58"/>
      <c r="Q158" s="58"/>
      <c r="R158" s="58"/>
      <c r="S158" s="58"/>
      <c r="T158" s="58"/>
      <c r="U158" s="58"/>
      <c r="V158" s="58"/>
      <c r="W158" s="58"/>
      <c r="X158" s="58"/>
    </row>
    <row r="159" spans="2:24" ht="51" x14ac:dyDescent="0.25">
      <c r="B159" s="183" t="s">
        <v>803</v>
      </c>
      <c r="C159" s="183" t="s">
        <v>50</v>
      </c>
      <c r="D159" s="183" t="s">
        <v>51</v>
      </c>
      <c r="E159" s="183" t="s">
        <v>803</v>
      </c>
      <c r="F159" s="184">
        <v>87775</v>
      </c>
      <c r="G159" s="120" t="s">
        <v>1741</v>
      </c>
      <c r="H159" s="183" t="s">
        <v>42</v>
      </c>
      <c r="I159" s="266">
        <v>709.80499999999995</v>
      </c>
      <c r="J159" s="324" t="s">
        <v>1742</v>
      </c>
      <c r="K159" s="266">
        <v>62.85</v>
      </c>
      <c r="L159" s="266">
        <v>44611.24</v>
      </c>
      <c r="M159" s="58"/>
      <c r="N159" s="58"/>
      <c r="O159" s="58"/>
      <c r="P159" s="58"/>
      <c r="Q159" s="58"/>
      <c r="R159" s="58"/>
      <c r="S159" s="58"/>
      <c r="T159" s="58"/>
      <c r="U159" s="58"/>
      <c r="V159" s="58"/>
      <c r="W159" s="58"/>
      <c r="X159" s="58"/>
    </row>
    <row r="160" spans="2:24" ht="63.75" x14ac:dyDescent="0.25">
      <c r="B160" s="183" t="s">
        <v>804</v>
      </c>
      <c r="C160" s="183" t="s">
        <v>50</v>
      </c>
      <c r="D160" s="183" t="s">
        <v>51</v>
      </c>
      <c r="E160" s="183" t="s">
        <v>804</v>
      </c>
      <c r="F160" s="184">
        <v>87527</v>
      </c>
      <c r="G160" s="120" t="s">
        <v>1743</v>
      </c>
      <c r="H160" s="183" t="s">
        <v>42</v>
      </c>
      <c r="I160" s="266">
        <v>14.25</v>
      </c>
      <c r="J160" s="324" t="s">
        <v>1744</v>
      </c>
      <c r="K160" s="266">
        <v>49.84</v>
      </c>
      <c r="L160" s="266">
        <v>710.22</v>
      </c>
      <c r="M160" s="58"/>
      <c r="N160" s="58"/>
      <c r="O160" s="58"/>
      <c r="P160" s="58"/>
      <c r="Q160" s="58"/>
      <c r="R160" s="58"/>
      <c r="S160" s="58"/>
      <c r="T160" s="58"/>
      <c r="U160" s="58"/>
      <c r="V160" s="58"/>
      <c r="W160" s="58"/>
      <c r="X160" s="58"/>
    </row>
    <row r="161" spans="2:24" ht="63.75" x14ac:dyDescent="0.25">
      <c r="B161" s="183" t="s">
        <v>805</v>
      </c>
      <c r="C161" s="183" t="s">
        <v>50</v>
      </c>
      <c r="D161" s="183" t="s">
        <v>51</v>
      </c>
      <c r="E161" s="183" t="s">
        <v>805</v>
      </c>
      <c r="F161" s="184">
        <v>87535</v>
      </c>
      <c r="G161" s="120" t="s">
        <v>1745</v>
      </c>
      <c r="H161" s="183" t="s">
        <v>42</v>
      </c>
      <c r="I161" s="266">
        <v>18.240000000000002</v>
      </c>
      <c r="J161" s="324" t="s">
        <v>1746</v>
      </c>
      <c r="K161" s="266">
        <v>39.630000000000003</v>
      </c>
      <c r="L161" s="266">
        <v>722.85</v>
      </c>
      <c r="M161" s="58"/>
      <c r="N161" s="58"/>
      <c r="O161" s="58"/>
      <c r="P161" s="58"/>
      <c r="Q161" s="58"/>
      <c r="R161" s="58"/>
      <c r="S161" s="58"/>
      <c r="T161" s="58"/>
      <c r="U161" s="58"/>
      <c r="V161" s="58"/>
      <c r="W161" s="58"/>
      <c r="X161" s="58"/>
    </row>
    <row r="162" spans="2:24" x14ac:dyDescent="0.25">
      <c r="B162" s="34" t="s">
        <v>696</v>
      </c>
      <c r="C162" s="34"/>
      <c r="D162" s="34"/>
      <c r="E162" s="34"/>
      <c r="F162" s="34"/>
      <c r="G162" s="35" t="s">
        <v>123</v>
      </c>
      <c r="H162" s="202"/>
      <c r="I162" s="203"/>
      <c r="J162" s="204"/>
      <c r="K162" s="203"/>
      <c r="L162" s="274">
        <v>47793.75</v>
      </c>
      <c r="M162" s="58"/>
      <c r="N162" s="58"/>
      <c r="O162" s="58"/>
      <c r="P162" s="58"/>
      <c r="Q162" s="58"/>
      <c r="R162" s="58"/>
      <c r="S162" s="58"/>
      <c r="T162" s="58"/>
      <c r="U162" s="58"/>
      <c r="V162" s="58"/>
      <c r="W162" s="58"/>
      <c r="X162" s="58"/>
    </row>
    <row r="163" spans="2:24" ht="25.5" x14ac:dyDescent="0.25">
      <c r="B163" s="183" t="s">
        <v>806</v>
      </c>
      <c r="C163" s="183" t="s">
        <v>50</v>
      </c>
      <c r="D163" s="183" t="s">
        <v>51</v>
      </c>
      <c r="E163" s="183" t="s">
        <v>806</v>
      </c>
      <c r="F163" s="184">
        <v>96110</v>
      </c>
      <c r="G163" s="120" t="s">
        <v>1747</v>
      </c>
      <c r="H163" s="183" t="s">
        <v>42</v>
      </c>
      <c r="I163" s="266">
        <v>339.85</v>
      </c>
      <c r="J163" s="324" t="s">
        <v>1748</v>
      </c>
      <c r="K163" s="266">
        <v>95.52</v>
      </c>
      <c r="L163" s="266">
        <v>32462.47</v>
      </c>
      <c r="M163" s="58"/>
      <c r="N163" s="58"/>
      <c r="O163" s="58"/>
      <c r="P163" s="58"/>
      <c r="Q163" s="58"/>
      <c r="R163" s="58"/>
      <c r="S163" s="58"/>
      <c r="T163" s="58"/>
      <c r="U163" s="58"/>
      <c r="V163" s="58"/>
      <c r="W163" s="58"/>
      <c r="X163" s="58"/>
    </row>
    <row r="164" spans="2:24" ht="25.5" x14ac:dyDescent="0.25">
      <c r="B164" s="183" t="s">
        <v>807</v>
      </c>
      <c r="C164" s="183" t="s">
        <v>50</v>
      </c>
      <c r="D164" s="183" t="s">
        <v>51</v>
      </c>
      <c r="E164" s="183" t="s">
        <v>807</v>
      </c>
      <c r="F164" s="184">
        <v>96123</v>
      </c>
      <c r="G164" s="120" t="s">
        <v>1749</v>
      </c>
      <c r="H164" s="183" t="s">
        <v>130</v>
      </c>
      <c r="I164" s="266">
        <v>417.86</v>
      </c>
      <c r="J164" s="324" t="s">
        <v>1750</v>
      </c>
      <c r="K164" s="266">
        <v>36.69</v>
      </c>
      <c r="L164" s="266">
        <v>15331.28</v>
      </c>
      <c r="M164" s="58"/>
      <c r="N164" s="58"/>
      <c r="O164" s="58"/>
      <c r="P164" s="58"/>
      <c r="Q164" s="58"/>
      <c r="R164" s="58"/>
      <c r="S164" s="58"/>
      <c r="T164" s="58"/>
      <c r="U164" s="58"/>
      <c r="V164" s="58"/>
      <c r="W164" s="58"/>
      <c r="X164" s="58"/>
    </row>
    <row r="165" spans="2:24" x14ac:dyDescent="0.25">
      <c r="B165" s="183"/>
      <c r="C165" s="183"/>
      <c r="D165" s="183"/>
      <c r="E165" s="183"/>
      <c r="F165" s="184"/>
      <c r="G165" s="186"/>
      <c r="H165" s="119"/>
      <c r="I165" s="187"/>
      <c r="J165" s="188"/>
      <c r="K165" s="187"/>
      <c r="L165" s="269"/>
      <c r="M165" s="58"/>
      <c r="N165" s="58"/>
      <c r="O165" s="58"/>
      <c r="P165" s="58"/>
      <c r="Q165" s="58"/>
      <c r="R165" s="58"/>
      <c r="S165" s="58"/>
      <c r="T165" s="58"/>
      <c r="U165" s="58"/>
      <c r="V165" s="58"/>
      <c r="W165" s="58"/>
      <c r="X165" s="58"/>
    </row>
    <row r="166" spans="2:24" x14ac:dyDescent="0.25">
      <c r="B166" s="30" t="s">
        <v>697</v>
      </c>
      <c r="C166" s="30"/>
      <c r="D166" s="30"/>
      <c r="E166" s="30"/>
      <c r="F166" s="30"/>
      <c r="G166" s="31" t="s">
        <v>124</v>
      </c>
      <c r="H166" s="192"/>
      <c r="I166" s="193"/>
      <c r="J166" s="194"/>
      <c r="K166" s="193"/>
      <c r="L166" s="271">
        <v>222073.48000000004</v>
      </c>
      <c r="M166" s="58"/>
      <c r="N166" s="58"/>
      <c r="O166" s="58"/>
      <c r="P166" s="58"/>
      <c r="Q166" s="58"/>
      <c r="R166" s="58"/>
      <c r="S166" s="58"/>
      <c r="T166" s="58"/>
      <c r="U166" s="58"/>
      <c r="V166" s="58"/>
      <c r="W166" s="58"/>
      <c r="X166" s="58"/>
    </row>
    <row r="167" spans="2:24" x14ac:dyDescent="0.25">
      <c r="B167" s="36" t="s">
        <v>698</v>
      </c>
      <c r="C167" s="36"/>
      <c r="D167" s="36"/>
      <c r="E167" s="36"/>
      <c r="F167" s="36"/>
      <c r="G167" s="37" t="s">
        <v>125</v>
      </c>
      <c r="H167" s="195"/>
      <c r="I167" s="196"/>
      <c r="J167" s="197"/>
      <c r="K167" s="196"/>
      <c r="L167" s="272">
        <v>178628.82</v>
      </c>
      <c r="M167" s="58"/>
      <c r="N167" s="58"/>
      <c r="O167" s="58"/>
      <c r="P167" s="58"/>
      <c r="Q167" s="58"/>
      <c r="R167" s="58"/>
      <c r="S167" s="58"/>
      <c r="T167" s="58"/>
      <c r="U167" s="58"/>
      <c r="V167" s="58"/>
      <c r="W167" s="58"/>
      <c r="X167" s="58"/>
    </row>
    <row r="168" spans="2:24" ht="38.25" x14ac:dyDescent="0.25">
      <c r="B168" s="183" t="s">
        <v>808</v>
      </c>
      <c r="C168" s="183" t="s">
        <v>50</v>
      </c>
      <c r="D168" s="183" t="s">
        <v>51</v>
      </c>
      <c r="E168" s="183" t="s">
        <v>808</v>
      </c>
      <c r="F168" s="184">
        <v>94569</v>
      </c>
      <c r="G168" s="120" t="s">
        <v>1751</v>
      </c>
      <c r="H168" s="183" t="s">
        <v>42</v>
      </c>
      <c r="I168" s="266">
        <v>3.6</v>
      </c>
      <c r="J168" s="324" t="s">
        <v>1752</v>
      </c>
      <c r="K168" s="266">
        <v>1035.3599999999999</v>
      </c>
      <c r="L168" s="266">
        <v>3727.29</v>
      </c>
      <c r="M168" s="58"/>
      <c r="N168" s="58"/>
      <c r="O168" s="58"/>
      <c r="P168" s="58"/>
      <c r="Q168" s="58"/>
      <c r="R168" s="58"/>
      <c r="S168" s="58"/>
      <c r="T168" s="58"/>
      <c r="U168" s="58"/>
      <c r="V168" s="58"/>
      <c r="W168" s="58"/>
      <c r="X168" s="58"/>
    </row>
    <row r="169" spans="2:24" ht="51" x14ac:dyDescent="0.25">
      <c r="B169" s="183" t="s">
        <v>809</v>
      </c>
      <c r="C169" s="183" t="s">
        <v>50</v>
      </c>
      <c r="D169" s="183" t="s">
        <v>51</v>
      </c>
      <c r="E169" s="183" t="s">
        <v>809</v>
      </c>
      <c r="F169" s="184">
        <v>94573</v>
      </c>
      <c r="G169" s="120" t="s">
        <v>1753</v>
      </c>
      <c r="H169" s="183" t="s">
        <v>42</v>
      </c>
      <c r="I169" s="266">
        <v>61.6</v>
      </c>
      <c r="J169" s="324" t="s">
        <v>1754</v>
      </c>
      <c r="K169" s="266">
        <v>623.54</v>
      </c>
      <c r="L169" s="266">
        <v>38410.06</v>
      </c>
      <c r="M169" s="58"/>
      <c r="N169" s="58"/>
      <c r="O169" s="58"/>
      <c r="P169" s="58"/>
      <c r="Q169" s="58"/>
      <c r="R169" s="58"/>
      <c r="S169" s="58"/>
      <c r="T169" s="58"/>
      <c r="U169" s="58"/>
      <c r="V169" s="58"/>
      <c r="W169" s="58"/>
      <c r="X169" s="58"/>
    </row>
    <row r="170" spans="2:24" x14ac:dyDescent="0.25">
      <c r="B170" s="183" t="s">
        <v>1076</v>
      </c>
      <c r="C170" s="183" t="s">
        <v>50</v>
      </c>
      <c r="D170" s="183" t="s">
        <v>53</v>
      </c>
      <c r="E170" s="183" t="s">
        <v>1076</v>
      </c>
      <c r="F170" s="184" t="s">
        <v>1075</v>
      </c>
      <c r="G170" s="120" t="s">
        <v>1073</v>
      </c>
      <c r="H170" s="183" t="s">
        <v>42</v>
      </c>
      <c r="I170" s="266">
        <v>97.23</v>
      </c>
      <c r="J170" s="324">
        <v>1148.5899999999999</v>
      </c>
      <c r="K170" s="266">
        <v>1403.8</v>
      </c>
      <c r="L170" s="266">
        <v>136491.47</v>
      </c>
      <c r="M170" s="58"/>
      <c r="N170" s="58"/>
      <c r="O170" s="58"/>
      <c r="P170" s="58"/>
      <c r="Q170" s="58"/>
      <c r="R170" s="58"/>
      <c r="S170" s="58"/>
      <c r="T170" s="58"/>
      <c r="U170" s="58"/>
      <c r="V170" s="58"/>
      <c r="W170" s="58"/>
      <c r="X170" s="58"/>
    </row>
    <row r="171" spans="2:24" x14ac:dyDescent="0.25">
      <c r="B171" s="36" t="s">
        <v>699</v>
      </c>
      <c r="C171" s="36"/>
      <c r="D171" s="36"/>
      <c r="E171" s="36"/>
      <c r="F171" s="36"/>
      <c r="G171" s="37" t="s">
        <v>1560</v>
      </c>
      <c r="H171" s="195"/>
      <c r="I171" s="196"/>
      <c r="J171" s="197"/>
      <c r="K171" s="196"/>
      <c r="L171" s="272">
        <v>43444.66</v>
      </c>
      <c r="M171" s="58"/>
      <c r="N171" s="58"/>
      <c r="O171" s="58"/>
      <c r="P171" s="58"/>
      <c r="Q171" s="58"/>
      <c r="R171" s="58"/>
      <c r="S171" s="58"/>
      <c r="T171" s="58"/>
      <c r="U171" s="58"/>
      <c r="V171" s="58"/>
      <c r="W171" s="58"/>
      <c r="X171" s="58"/>
    </row>
    <row r="172" spans="2:24" x14ac:dyDescent="0.25">
      <c r="B172" s="183" t="s">
        <v>810</v>
      </c>
      <c r="C172" s="183" t="s">
        <v>50</v>
      </c>
      <c r="D172" s="183" t="s">
        <v>52</v>
      </c>
      <c r="E172" s="183" t="s">
        <v>810</v>
      </c>
      <c r="F172" s="184">
        <v>1101002030</v>
      </c>
      <c r="G172" s="120" t="s">
        <v>1755</v>
      </c>
      <c r="H172" s="183" t="s">
        <v>108</v>
      </c>
      <c r="I172" s="266">
        <v>1</v>
      </c>
      <c r="J172" s="324">
        <v>152.35</v>
      </c>
      <c r="K172" s="266">
        <v>186.2</v>
      </c>
      <c r="L172" s="266">
        <v>186.2</v>
      </c>
      <c r="M172" s="58"/>
      <c r="N172" s="58"/>
      <c r="O172" s="58"/>
      <c r="P172" s="58"/>
      <c r="Q172" s="58"/>
      <c r="R172" s="58"/>
      <c r="S172" s="58"/>
      <c r="T172" s="58"/>
      <c r="U172" s="58"/>
      <c r="V172" s="58"/>
      <c r="W172" s="58"/>
      <c r="X172" s="58"/>
    </row>
    <row r="173" spans="2:24" ht="63.75" x14ac:dyDescent="0.25">
      <c r="B173" s="183" t="s">
        <v>811</v>
      </c>
      <c r="C173" s="183" t="s">
        <v>50</v>
      </c>
      <c r="D173" s="183" t="s">
        <v>51</v>
      </c>
      <c r="E173" s="183" t="s">
        <v>811</v>
      </c>
      <c r="F173" s="184">
        <v>90846</v>
      </c>
      <c r="G173" s="120" t="s">
        <v>1756</v>
      </c>
      <c r="H173" s="183" t="s">
        <v>108</v>
      </c>
      <c r="I173" s="266">
        <v>17</v>
      </c>
      <c r="J173" s="324" t="s">
        <v>1757</v>
      </c>
      <c r="K173" s="266">
        <v>1883.67</v>
      </c>
      <c r="L173" s="266">
        <v>32022.39</v>
      </c>
      <c r="M173" s="58"/>
      <c r="N173" s="58"/>
      <c r="O173" s="58"/>
      <c r="P173" s="58"/>
      <c r="Q173" s="58"/>
      <c r="R173" s="58"/>
      <c r="S173" s="58"/>
      <c r="T173" s="58"/>
      <c r="U173" s="58"/>
      <c r="V173" s="58"/>
      <c r="W173" s="58"/>
      <c r="X173" s="58"/>
    </row>
    <row r="174" spans="2:24" ht="38.25" x14ac:dyDescent="0.25">
      <c r="B174" s="183" t="s">
        <v>812</v>
      </c>
      <c r="C174" s="183" t="s">
        <v>50</v>
      </c>
      <c r="D174" s="183" t="s">
        <v>53</v>
      </c>
      <c r="E174" s="183" t="s">
        <v>812</v>
      </c>
      <c r="F174" s="184" t="s">
        <v>1078</v>
      </c>
      <c r="G174" s="120" t="s">
        <v>1077</v>
      </c>
      <c r="H174" s="183" t="s">
        <v>42</v>
      </c>
      <c r="I174" s="266">
        <v>4.2</v>
      </c>
      <c r="J174" s="324">
        <v>1159.94</v>
      </c>
      <c r="K174" s="266">
        <v>1417.67</v>
      </c>
      <c r="L174" s="266">
        <v>5954.21</v>
      </c>
      <c r="M174" s="58"/>
      <c r="N174" s="58"/>
      <c r="O174" s="58"/>
      <c r="P174" s="58"/>
      <c r="Q174" s="58"/>
      <c r="R174" s="58"/>
      <c r="S174" s="58"/>
      <c r="T174" s="58"/>
      <c r="U174" s="58"/>
      <c r="V174" s="58"/>
      <c r="W174" s="58"/>
      <c r="X174" s="58"/>
    </row>
    <row r="175" spans="2:24" ht="38.25" x14ac:dyDescent="0.25">
      <c r="B175" s="183" t="s">
        <v>813</v>
      </c>
      <c r="C175" s="183" t="s">
        <v>50</v>
      </c>
      <c r="D175" s="183" t="s">
        <v>53</v>
      </c>
      <c r="E175" s="183" t="s">
        <v>813</v>
      </c>
      <c r="F175" s="184" t="s">
        <v>1079</v>
      </c>
      <c r="G175" s="120" t="s">
        <v>1080</v>
      </c>
      <c r="H175" s="183" t="s">
        <v>42</v>
      </c>
      <c r="I175" s="266">
        <v>5.25</v>
      </c>
      <c r="J175" s="324">
        <v>823.17000000000007</v>
      </c>
      <c r="K175" s="266">
        <v>1006.07</v>
      </c>
      <c r="L175" s="266">
        <v>5281.86</v>
      </c>
      <c r="M175" s="58"/>
      <c r="N175" s="58"/>
      <c r="O175" s="58"/>
      <c r="P175" s="58"/>
      <c r="Q175" s="58"/>
      <c r="R175" s="58"/>
      <c r="S175" s="58"/>
      <c r="T175" s="58"/>
      <c r="U175" s="58"/>
      <c r="V175" s="58"/>
      <c r="W175" s="58"/>
      <c r="X175" s="58"/>
    </row>
    <row r="176" spans="2:24" x14ac:dyDescent="0.25">
      <c r="B176" s="183"/>
      <c r="C176" s="183"/>
      <c r="D176" s="183"/>
      <c r="E176" s="183"/>
      <c r="F176" s="184"/>
      <c r="G176" s="186"/>
      <c r="H176" s="119"/>
      <c r="I176" s="187"/>
      <c r="J176" s="188"/>
      <c r="K176" s="187"/>
      <c r="L176" s="269"/>
      <c r="M176" s="58"/>
      <c r="N176" s="58"/>
      <c r="O176" s="58"/>
      <c r="P176" s="58"/>
      <c r="Q176" s="58"/>
      <c r="R176" s="58"/>
      <c r="S176" s="58"/>
      <c r="T176" s="58"/>
      <c r="U176" s="58"/>
      <c r="V176" s="58"/>
      <c r="W176" s="58"/>
      <c r="X176" s="58"/>
    </row>
    <row r="177" spans="2:24" x14ac:dyDescent="0.25">
      <c r="B177" s="30" t="s">
        <v>700</v>
      </c>
      <c r="C177" s="30"/>
      <c r="D177" s="30"/>
      <c r="E177" s="30"/>
      <c r="F177" s="30"/>
      <c r="G177" s="31" t="s">
        <v>116</v>
      </c>
      <c r="H177" s="192"/>
      <c r="I177" s="193"/>
      <c r="J177" s="194"/>
      <c r="K177" s="193"/>
      <c r="L177" s="271">
        <v>96604.12999999999</v>
      </c>
      <c r="M177" s="58"/>
      <c r="N177" s="58"/>
      <c r="O177" s="58"/>
      <c r="P177" s="58"/>
      <c r="Q177" s="58"/>
      <c r="R177" s="58"/>
      <c r="S177" s="58"/>
      <c r="T177" s="58"/>
      <c r="U177" s="58"/>
      <c r="V177" s="58"/>
      <c r="W177" s="58"/>
      <c r="X177" s="58"/>
    </row>
    <row r="178" spans="2:24" x14ac:dyDescent="0.25">
      <c r="B178" s="36" t="s">
        <v>701</v>
      </c>
      <c r="C178" s="36"/>
      <c r="D178" s="36"/>
      <c r="E178" s="36"/>
      <c r="F178" s="36"/>
      <c r="G178" s="37" t="s">
        <v>137</v>
      </c>
      <c r="H178" s="195"/>
      <c r="I178" s="196"/>
      <c r="J178" s="197"/>
      <c r="K178" s="196"/>
      <c r="L178" s="272">
        <v>25743.989999999998</v>
      </c>
      <c r="M178" s="58"/>
      <c r="N178" s="58"/>
      <c r="O178" s="58"/>
      <c r="P178" s="58"/>
      <c r="Q178" s="58"/>
      <c r="R178" s="58"/>
      <c r="S178" s="58"/>
      <c r="T178" s="58"/>
      <c r="U178" s="58"/>
      <c r="V178" s="58"/>
      <c r="W178" s="58"/>
      <c r="X178" s="58"/>
    </row>
    <row r="179" spans="2:24" ht="25.5" x14ac:dyDescent="0.25">
      <c r="B179" s="183" t="s">
        <v>814</v>
      </c>
      <c r="C179" s="183" t="s">
        <v>50</v>
      </c>
      <c r="D179" s="183" t="s">
        <v>51</v>
      </c>
      <c r="E179" s="183" t="s">
        <v>814</v>
      </c>
      <c r="F179" s="184">
        <v>95241</v>
      </c>
      <c r="G179" s="120" t="s">
        <v>1676</v>
      </c>
      <c r="H179" s="183" t="s">
        <v>42</v>
      </c>
      <c r="I179" s="266">
        <v>339.80999999999995</v>
      </c>
      <c r="J179" s="324" t="s">
        <v>1677</v>
      </c>
      <c r="K179" s="266">
        <v>42.59</v>
      </c>
      <c r="L179" s="266">
        <v>14472.5</v>
      </c>
      <c r="M179" s="58"/>
      <c r="N179" s="58"/>
      <c r="O179" s="58"/>
      <c r="P179" s="58"/>
      <c r="Q179" s="58"/>
      <c r="R179" s="58"/>
      <c r="S179" s="58"/>
      <c r="T179" s="58"/>
      <c r="U179" s="58"/>
      <c r="V179" s="58"/>
      <c r="W179" s="58"/>
      <c r="X179" s="58"/>
    </row>
    <row r="180" spans="2:24" ht="38.25" x14ac:dyDescent="0.25">
      <c r="B180" s="183" t="s">
        <v>815</v>
      </c>
      <c r="C180" s="183" t="s">
        <v>50</v>
      </c>
      <c r="D180" s="183" t="s">
        <v>52</v>
      </c>
      <c r="E180" s="183" t="s">
        <v>815</v>
      </c>
      <c r="F180" s="184">
        <v>1701000116</v>
      </c>
      <c r="G180" s="120" t="s">
        <v>1758</v>
      </c>
      <c r="H180" s="183" t="s">
        <v>42</v>
      </c>
      <c r="I180" s="266">
        <v>339.80999999999995</v>
      </c>
      <c r="J180" s="324">
        <v>27.14</v>
      </c>
      <c r="K180" s="266">
        <v>33.17</v>
      </c>
      <c r="L180" s="266">
        <v>11271.49</v>
      </c>
      <c r="M180" s="58"/>
      <c r="N180" s="58"/>
      <c r="O180" s="58"/>
      <c r="P180" s="58"/>
      <c r="Q180" s="58"/>
      <c r="R180" s="58"/>
      <c r="S180" s="58"/>
      <c r="T180" s="58"/>
      <c r="U180" s="58"/>
      <c r="V180" s="58"/>
      <c r="W180" s="58"/>
      <c r="X180" s="58"/>
    </row>
    <row r="181" spans="2:24" x14ac:dyDescent="0.25">
      <c r="B181" s="36" t="s">
        <v>702</v>
      </c>
      <c r="C181" s="36"/>
      <c r="D181" s="36"/>
      <c r="E181" s="36"/>
      <c r="F181" s="36"/>
      <c r="G181" s="37" t="s">
        <v>228</v>
      </c>
      <c r="H181" s="195"/>
      <c r="I181" s="196"/>
      <c r="J181" s="197"/>
      <c r="K181" s="196"/>
      <c r="L181" s="272">
        <v>70860.14</v>
      </c>
      <c r="M181" s="58"/>
      <c r="N181" s="58"/>
      <c r="O181" s="58"/>
      <c r="P181" s="58"/>
      <c r="Q181" s="58"/>
      <c r="R181" s="58"/>
      <c r="S181" s="58"/>
      <c r="T181" s="58"/>
      <c r="U181" s="58"/>
      <c r="V181" s="58"/>
      <c r="W181" s="58"/>
      <c r="X181" s="58"/>
    </row>
    <row r="182" spans="2:24" ht="38.25" x14ac:dyDescent="0.25">
      <c r="B182" s="183" t="s">
        <v>816</v>
      </c>
      <c r="C182" s="183" t="s">
        <v>50</v>
      </c>
      <c r="D182" s="183" t="s">
        <v>51</v>
      </c>
      <c r="E182" s="183" t="s">
        <v>816</v>
      </c>
      <c r="F182" s="184">
        <v>87261</v>
      </c>
      <c r="G182" s="120" t="s">
        <v>1759</v>
      </c>
      <c r="H182" s="183" t="s">
        <v>42</v>
      </c>
      <c r="I182" s="266">
        <v>4.8</v>
      </c>
      <c r="J182" s="324" t="s">
        <v>1760</v>
      </c>
      <c r="K182" s="266">
        <v>211.52</v>
      </c>
      <c r="L182" s="266">
        <v>1015.29</v>
      </c>
      <c r="M182" s="58"/>
      <c r="N182" s="58"/>
      <c r="O182" s="58"/>
      <c r="P182" s="58"/>
      <c r="Q182" s="58"/>
      <c r="R182" s="58"/>
      <c r="S182" s="58"/>
      <c r="T182" s="58"/>
      <c r="U182" s="58"/>
      <c r="V182" s="58"/>
      <c r="W182" s="58"/>
      <c r="X182" s="58"/>
    </row>
    <row r="183" spans="2:24" ht="38.25" x14ac:dyDescent="0.25">
      <c r="B183" s="183" t="s">
        <v>817</v>
      </c>
      <c r="C183" s="183" t="s">
        <v>50</v>
      </c>
      <c r="D183" s="183" t="s">
        <v>51</v>
      </c>
      <c r="E183" s="183" t="s">
        <v>817</v>
      </c>
      <c r="F183" s="184">
        <v>87262</v>
      </c>
      <c r="G183" s="120" t="s">
        <v>1761</v>
      </c>
      <c r="H183" s="183" t="s">
        <v>42</v>
      </c>
      <c r="I183" s="266">
        <v>15.879999999999999</v>
      </c>
      <c r="J183" s="324" t="s">
        <v>1762</v>
      </c>
      <c r="K183" s="266">
        <v>195.3</v>
      </c>
      <c r="L183" s="266">
        <v>3101.36</v>
      </c>
      <c r="M183" s="58"/>
      <c r="N183" s="58"/>
      <c r="O183" s="58"/>
      <c r="P183" s="58"/>
      <c r="Q183" s="58"/>
      <c r="R183" s="58"/>
      <c r="S183" s="58"/>
      <c r="T183" s="58"/>
      <c r="U183" s="58"/>
      <c r="V183" s="58"/>
      <c r="W183" s="58"/>
      <c r="X183" s="58"/>
    </row>
    <row r="184" spans="2:24" ht="38.25" x14ac:dyDescent="0.25">
      <c r="B184" s="183" t="s">
        <v>818</v>
      </c>
      <c r="C184" s="183" t="s">
        <v>50</v>
      </c>
      <c r="D184" s="183" t="s">
        <v>51</v>
      </c>
      <c r="E184" s="183" t="s">
        <v>818</v>
      </c>
      <c r="F184" s="184">
        <v>87263</v>
      </c>
      <c r="G184" s="120" t="s">
        <v>1763</v>
      </c>
      <c r="H184" s="183" t="s">
        <v>42</v>
      </c>
      <c r="I184" s="266">
        <v>319.13</v>
      </c>
      <c r="J184" s="324" t="s">
        <v>1764</v>
      </c>
      <c r="K184" s="266">
        <v>183.57</v>
      </c>
      <c r="L184" s="266">
        <v>58582.69</v>
      </c>
      <c r="M184" s="58"/>
      <c r="N184" s="58"/>
      <c r="O184" s="58"/>
      <c r="P184" s="58"/>
      <c r="Q184" s="58"/>
      <c r="R184" s="58"/>
      <c r="S184" s="58"/>
      <c r="T184" s="58"/>
      <c r="U184" s="58"/>
      <c r="V184" s="58"/>
      <c r="W184" s="58"/>
      <c r="X184" s="58"/>
    </row>
    <row r="185" spans="2:24" ht="25.5" x14ac:dyDescent="0.25">
      <c r="B185" s="183" t="s">
        <v>819</v>
      </c>
      <c r="C185" s="183" t="s">
        <v>50</v>
      </c>
      <c r="D185" s="183" t="s">
        <v>51</v>
      </c>
      <c r="E185" s="183" t="s">
        <v>819</v>
      </c>
      <c r="F185" s="184">
        <v>88650</v>
      </c>
      <c r="G185" s="120" t="s">
        <v>1765</v>
      </c>
      <c r="H185" s="183" t="s">
        <v>130</v>
      </c>
      <c r="I185" s="266">
        <v>417.85999999999996</v>
      </c>
      <c r="J185" s="324" t="s">
        <v>1766</v>
      </c>
      <c r="K185" s="266">
        <v>19.53</v>
      </c>
      <c r="L185" s="266">
        <v>8160.8</v>
      </c>
      <c r="M185" s="58"/>
      <c r="N185" s="58"/>
      <c r="O185" s="58"/>
      <c r="P185" s="58"/>
      <c r="Q185" s="58"/>
      <c r="R185" s="58"/>
      <c r="S185" s="58"/>
      <c r="T185" s="58"/>
      <c r="U185" s="58"/>
      <c r="V185" s="58"/>
      <c r="W185" s="58"/>
      <c r="X185" s="58"/>
    </row>
    <row r="186" spans="2:24" x14ac:dyDescent="0.25">
      <c r="B186" s="183"/>
      <c r="C186" s="183"/>
      <c r="D186" s="183"/>
      <c r="E186" s="183"/>
      <c r="F186" s="184"/>
      <c r="G186" s="186"/>
      <c r="H186" s="119"/>
      <c r="I186" s="187"/>
      <c r="J186" s="188"/>
      <c r="K186" s="187"/>
      <c r="L186" s="269"/>
      <c r="M186" s="58"/>
      <c r="N186" s="58"/>
      <c r="O186" s="58"/>
      <c r="P186" s="58"/>
      <c r="Q186" s="58"/>
      <c r="R186" s="58"/>
      <c r="S186" s="58"/>
      <c r="T186" s="58"/>
      <c r="U186" s="58"/>
      <c r="V186" s="58"/>
      <c r="W186" s="58"/>
      <c r="X186" s="58"/>
    </row>
    <row r="187" spans="2:24" x14ac:dyDescent="0.25">
      <c r="B187" s="30" t="s">
        <v>703</v>
      </c>
      <c r="C187" s="30"/>
      <c r="D187" s="30"/>
      <c r="E187" s="30"/>
      <c r="F187" s="30"/>
      <c r="G187" s="31" t="s">
        <v>1102</v>
      </c>
      <c r="H187" s="192"/>
      <c r="I187" s="193"/>
      <c r="J187" s="194"/>
      <c r="K187" s="193"/>
      <c r="L187" s="271">
        <v>57718.329999999987</v>
      </c>
      <c r="M187" s="58"/>
      <c r="N187" s="58"/>
      <c r="O187" s="58"/>
      <c r="P187" s="58"/>
      <c r="Q187" s="58"/>
      <c r="R187" s="58"/>
      <c r="S187" s="58"/>
      <c r="T187" s="58"/>
      <c r="U187" s="58"/>
      <c r="V187" s="58"/>
      <c r="W187" s="58"/>
      <c r="X187" s="58"/>
    </row>
    <row r="188" spans="2:24" x14ac:dyDescent="0.25">
      <c r="B188" s="36" t="s">
        <v>704</v>
      </c>
      <c r="C188" s="36"/>
      <c r="D188" s="36"/>
      <c r="E188" s="36"/>
      <c r="F188" s="36"/>
      <c r="G188" s="37" t="s">
        <v>597</v>
      </c>
      <c r="H188" s="195"/>
      <c r="I188" s="196"/>
      <c r="J188" s="197"/>
      <c r="K188" s="196"/>
      <c r="L188" s="272">
        <v>13721.560000000001</v>
      </c>
      <c r="M188" s="58"/>
      <c r="N188" s="58"/>
      <c r="O188" s="58"/>
      <c r="P188" s="58"/>
      <c r="Q188" s="58"/>
      <c r="R188" s="58"/>
      <c r="S188" s="58"/>
      <c r="T188" s="58"/>
      <c r="U188" s="58"/>
      <c r="V188" s="58"/>
      <c r="W188" s="58"/>
      <c r="X188" s="58"/>
    </row>
    <row r="189" spans="2:24" ht="38.25" x14ac:dyDescent="0.25">
      <c r="B189" s="183" t="s">
        <v>820</v>
      </c>
      <c r="C189" s="183" t="s">
        <v>50</v>
      </c>
      <c r="D189" s="183" t="s">
        <v>51</v>
      </c>
      <c r="E189" s="183" t="s">
        <v>820</v>
      </c>
      <c r="F189" s="184">
        <v>97902</v>
      </c>
      <c r="G189" s="120" t="s">
        <v>1767</v>
      </c>
      <c r="H189" s="183" t="s">
        <v>108</v>
      </c>
      <c r="I189" s="266">
        <v>4</v>
      </c>
      <c r="J189" s="324" t="s">
        <v>1768</v>
      </c>
      <c r="K189" s="266">
        <v>673.73</v>
      </c>
      <c r="L189" s="266">
        <v>2694.92</v>
      </c>
      <c r="M189" s="58"/>
      <c r="N189" s="58"/>
      <c r="O189" s="58"/>
      <c r="P189" s="58"/>
      <c r="Q189" s="58"/>
      <c r="R189" s="58"/>
      <c r="S189" s="58"/>
      <c r="T189" s="58"/>
      <c r="U189" s="58"/>
      <c r="V189" s="58"/>
      <c r="W189" s="58"/>
      <c r="X189" s="58"/>
    </row>
    <row r="190" spans="2:24" ht="38.25" x14ac:dyDescent="0.25">
      <c r="B190" s="183" t="s">
        <v>821</v>
      </c>
      <c r="C190" s="183" t="s">
        <v>50</v>
      </c>
      <c r="D190" s="183" t="s">
        <v>51</v>
      </c>
      <c r="E190" s="183" t="s">
        <v>821</v>
      </c>
      <c r="F190" s="184">
        <v>104328</v>
      </c>
      <c r="G190" s="120" t="s">
        <v>1769</v>
      </c>
      <c r="H190" s="183" t="s">
        <v>108</v>
      </c>
      <c r="I190" s="266">
        <v>19</v>
      </c>
      <c r="J190" s="324" t="s">
        <v>1770</v>
      </c>
      <c r="K190" s="266">
        <v>84.06</v>
      </c>
      <c r="L190" s="266">
        <v>1597.14</v>
      </c>
      <c r="M190" s="58"/>
      <c r="N190" s="58"/>
      <c r="O190" s="58"/>
      <c r="P190" s="58"/>
      <c r="Q190" s="58"/>
      <c r="R190" s="58"/>
      <c r="S190" s="58"/>
      <c r="T190" s="58"/>
      <c r="U190" s="58"/>
      <c r="V190" s="58"/>
      <c r="W190" s="58"/>
      <c r="X190" s="58"/>
    </row>
    <row r="191" spans="2:24" ht="38.25" x14ac:dyDescent="0.25">
      <c r="B191" s="183" t="s">
        <v>822</v>
      </c>
      <c r="C191" s="183" t="s">
        <v>50</v>
      </c>
      <c r="D191" s="183" t="s">
        <v>51</v>
      </c>
      <c r="E191" s="183" t="s">
        <v>822</v>
      </c>
      <c r="F191" s="184">
        <v>89728</v>
      </c>
      <c r="G191" s="120" t="s">
        <v>1771</v>
      </c>
      <c r="H191" s="183" t="s">
        <v>108</v>
      </c>
      <c r="I191" s="266">
        <v>17</v>
      </c>
      <c r="J191" s="324" t="s">
        <v>1772</v>
      </c>
      <c r="K191" s="266">
        <v>15.64</v>
      </c>
      <c r="L191" s="266">
        <v>265.88</v>
      </c>
      <c r="M191" s="58"/>
      <c r="N191" s="58"/>
      <c r="O191" s="58"/>
      <c r="P191" s="58"/>
      <c r="Q191" s="58"/>
      <c r="R191" s="58"/>
      <c r="S191" s="58"/>
      <c r="T191" s="58"/>
      <c r="U191" s="58"/>
      <c r="V191" s="58"/>
      <c r="W191" s="58"/>
      <c r="X191" s="58"/>
    </row>
    <row r="192" spans="2:24" ht="38.25" x14ac:dyDescent="0.25">
      <c r="B192" s="183" t="s">
        <v>823</v>
      </c>
      <c r="C192" s="183" t="s">
        <v>50</v>
      </c>
      <c r="D192" s="183" t="s">
        <v>51</v>
      </c>
      <c r="E192" s="183" t="s">
        <v>823</v>
      </c>
      <c r="F192" s="184">
        <v>89746</v>
      </c>
      <c r="G192" s="120" t="s">
        <v>1773</v>
      </c>
      <c r="H192" s="183" t="s">
        <v>108</v>
      </c>
      <c r="I192" s="266">
        <v>2</v>
      </c>
      <c r="J192" s="324" t="s">
        <v>1774</v>
      </c>
      <c r="K192" s="266">
        <v>33.29</v>
      </c>
      <c r="L192" s="266">
        <v>66.58</v>
      </c>
      <c r="M192" s="58"/>
      <c r="N192" s="58"/>
      <c r="O192" s="58"/>
      <c r="P192" s="58"/>
      <c r="Q192" s="58"/>
      <c r="R192" s="58"/>
      <c r="S192" s="58"/>
      <c r="T192" s="58"/>
      <c r="U192" s="58"/>
      <c r="V192" s="58"/>
      <c r="W192" s="58"/>
      <c r="X192" s="58"/>
    </row>
    <row r="193" spans="2:24" ht="38.25" x14ac:dyDescent="0.25">
      <c r="B193" s="183" t="s">
        <v>824</v>
      </c>
      <c r="C193" s="183" t="s">
        <v>50</v>
      </c>
      <c r="D193" s="183" t="s">
        <v>51</v>
      </c>
      <c r="E193" s="183" t="s">
        <v>824</v>
      </c>
      <c r="F193" s="184">
        <v>89802</v>
      </c>
      <c r="G193" s="120" t="s">
        <v>1775</v>
      </c>
      <c r="H193" s="183" t="s">
        <v>108</v>
      </c>
      <c r="I193" s="266">
        <v>16</v>
      </c>
      <c r="J193" s="324" t="s">
        <v>1776</v>
      </c>
      <c r="K193" s="266">
        <v>12.49</v>
      </c>
      <c r="L193" s="266">
        <v>199.84</v>
      </c>
      <c r="M193" s="58"/>
      <c r="N193" s="58"/>
      <c r="O193" s="58"/>
      <c r="P193" s="58"/>
      <c r="Q193" s="58"/>
      <c r="R193" s="58"/>
      <c r="S193" s="58"/>
      <c r="T193" s="58"/>
      <c r="U193" s="58"/>
      <c r="V193" s="58"/>
      <c r="W193" s="58"/>
      <c r="X193" s="58"/>
    </row>
    <row r="194" spans="2:24" ht="38.25" x14ac:dyDescent="0.25">
      <c r="B194" s="183" t="s">
        <v>825</v>
      </c>
      <c r="C194" s="183" t="s">
        <v>50</v>
      </c>
      <c r="D194" s="183" t="s">
        <v>51</v>
      </c>
      <c r="E194" s="183" t="s">
        <v>825</v>
      </c>
      <c r="F194" s="184">
        <v>89744</v>
      </c>
      <c r="G194" s="120" t="s">
        <v>1777</v>
      </c>
      <c r="H194" s="183" t="s">
        <v>108</v>
      </c>
      <c r="I194" s="266">
        <v>5</v>
      </c>
      <c r="J194" s="324" t="s">
        <v>1778</v>
      </c>
      <c r="K194" s="266">
        <v>32.25</v>
      </c>
      <c r="L194" s="266">
        <v>161.25</v>
      </c>
      <c r="M194" s="58"/>
      <c r="N194" s="58"/>
      <c r="O194" s="58"/>
      <c r="P194" s="58"/>
      <c r="Q194" s="58"/>
      <c r="R194" s="58"/>
      <c r="S194" s="58"/>
      <c r="T194" s="58"/>
      <c r="U194" s="58"/>
      <c r="V194" s="58"/>
      <c r="W194" s="58"/>
      <c r="X194" s="58"/>
    </row>
    <row r="195" spans="2:24" ht="38.25" x14ac:dyDescent="0.25">
      <c r="B195" s="183" t="s">
        <v>826</v>
      </c>
      <c r="C195" s="183" t="s">
        <v>50</v>
      </c>
      <c r="D195" s="183" t="s">
        <v>51</v>
      </c>
      <c r="E195" s="183" t="s">
        <v>826</v>
      </c>
      <c r="F195" s="184">
        <v>89731</v>
      </c>
      <c r="G195" s="120" t="s">
        <v>1779</v>
      </c>
      <c r="H195" s="183" t="s">
        <v>108</v>
      </c>
      <c r="I195" s="266">
        <v>4</v>
      </c>
      <c r="J195" s="324" t="s">
        <v>1780</v>
      </c>
      <c r="K195" s="266">
        <v>17.18</v>
      </c>
      <c r="L195" s="266">
        <v>68.72</v>
      </c>
      <c r="M195" s="58"/>
      <c r="N195" s="58"/>
      <c r="O195" s="58"/>
      <c r="P195" s="58"/>
      <c r="Q195" s="58"/>
      <c r="R195" s="58"/>
      <c r="S195" s="58"/>
      <c r="T195" s="58"/>
      <c r="U195" s="58"/>
      <c r="V195" s="58"/>
      <c r="W195" s="58"/>
      <c r="X195" s="58"/>
    </row>
    <row r="196" spans="2:24" ht="38.25" x14ac:dyDescent="0.25">
      <c r="B196" s="183" t="s">
        <v>827</v>
      </c>
      <c r="C196" s="183" t="s">
        <v>50</v>
      </c>
      <c r="D196" s="183" t="s">
        <v>51</v>
      </c>
      <c r="E196" s="183" t="s">
        <v>827</v>
      </c>
      <c r="F196" s="184">
        <v>89724</v>
      </c>
      <c r="G196" s="120" t="s">
        <v>1781</v>
      </c>
      <c r="H196" s="183" t="s">
        <v>108</v>
      </c>
      <c r="I196" s="266">
        <v>17</v>
      </c>
      <c r="J196" s="324" t="s">
        <v>1782</v>
      </c>
      <c r="K196" s="266">
        <v>12</v>
      </c>
      <c r="L196" s="266">
        <v>204</v>
      </c>
      <c r="M196" s="58"/>
      <c r="N196" s="58"/>
      <c r="O196" s="58"/>
      <c r="P196" s="58"/>
      <c r="Q196" s="58"/>
      <c r="R196" s="58"/>
      <c r="S196" s="58"/>
      <c r="T196" s="58"/>
      <c r="U196" s="58"/>
      <c r="V196" s="58"/>
      <c r="W196" s="58"/>
      <c r="X196" s="58"/>
    </row>
    <row r="197" spans="2:24" ht="38.25" x14ac:dyDescent="0.25">
      <c r="B197" s="183" t="s">
        <v>828</v>
      </c>
      <c r="C197" s="183" t="s">
        <v>50</v>
      </c>
      <c r="D197" s="183" t="s">
        <v>52</v>
      </c>
      <c r="E197" s="183" t="s">
        <v>828</v>
      </c>
      <c r="F197" s="184">
        <v>1301005094</v>
      </c>
      <c r="G197" s="120" t="s">
        <v>1783</v>
      </c>
      <c r="H197" s="183" t="s">
        <v>108</v>
      </c>
      <c r="I197" s="266">
        <v>10</v>
      </c>
      <c r="J197" s="324">
        <v>34.840000000000003</v>
      </c>
      <c r="K197" s="266">
        <v>42.58</v>
      </c>
      <c r="L197" s="266">
        <v>425.8</v>
      </c>
      <c r="M197" s="58"/>
      <c r="N197" s="58"/>
      <c r="O197" s="58"/>
      <c r="P197" s="58"/>
      <c r="Q197" s="58"/>
      <c r="R197" s="58"/>
      <c r="S197" s="58"/>
      <c r="T197" s="58"/>
      <c r="U197" s="58"/>
      <c r="V197" s="58"/>
      <c r="W197" s="58"/>
      <c r="X197" s="58"/>
    </row>
    <row r="198" spans="2:24" ht="38.25" x14ac:dyDescent="0.25">
      <c r="B198" s="183" t="s">
        <v>829</v>
      </c>
      <c r="C198" s="183" t="s">
        <v>50</v>
      </c>
      <c r="D198" s="183" t="s">
        <v>51</v>
      </c>
      <c r="E198" s="183" t="s">
        <v>829</v>
      </c>
      <c r="F198" s="184">
        <v>89797</v>
      </c>
      <c r="G198" s="120" t="s">
        <v>1784</v>
      </c>
      <c r="H198" s="183" t="s">
        <v>108</v>
      </c>
      <c r="I198" s="266">
        <v>2</v>
      </c>
      <c r="J198" s="324" t="s">
        <v>1785</v>
      </c>
      <c r="K198" s="266">
        <v>61.07</v>
      </c>
      <c r="L198" s="266">
        <v>122.14</v>
      </c>
      <c r="M198" s="58"/>
      <c r="N198" s="58"/>
      <c r="O198" s="58"/>
      <c r="P198" s="58"/>
      <c r="Q198" s="58"/>
      <c r="R198" s="58"/>
      <c r="S198" s="58"/>
      <c r="T198" s="58"/>
      <c r="U198" s="58"/>
      <c r="V198" s="58"/>
      <c r="W198" s="58"/>
      <c r="X198" s="58"/>
    </row>
    <row r="199" spans="2:24" ht="38.25" x14ac:dyDescent="0.25">
      <c r="B199" s="183" t="s">
        <v>830</v>
      </c>
      <c r="C199" s="183" t="s">
        <v>50</v>
      </c>
      <c r="D199" s="183" t="s">
        <v>51</v>
      </c>
      <c r="E199" s="183" t="s">
        <v>830</v>
      </c>
      <c r="F199" s="184">
        <v>89827</v>
      </c>
      <c r="G199" s="120" t="s">
        <v>1786</v>
      </c>
      <c r="H199" s="183" t="s">
        <v>108</v>
      </c>
      <c r="I199" s="266">
        <v>7</v>
      </c>
      <c r="J199" s="324" t="s">
        <v>1787</v>
      </c>
      <c r="K199" s="266">
        <v>23.63</v>
      </c>
      <c r="L199" s="266">
        <v>165.41</v>
      </c>
      <c r="M199" s="58"/>
      <c r="N199" s="58"/>
      <c r="O199" s="58"/>
      <c r="P199" s="58"/>
      <c r="Q199" s="58"/>
      <c r="R199" s="58"/>
      <c r="S199" s="58"/>
      <c r="T199" s="58"/>
      <c r="U199" s="58"/>
      <c r="V199" s="58"/>
      <c r="W199" s="58"/>
      <c r="X199" s="58"/>
    </row>
    <row r="200" spans="2:24" ht="25.5" x14ac:dyDescent="0.25">
      <c r="B200" s="183" t="s">
        <v>831</v>
      </c>
      <c r="C200" s="183" t="s">
        <v>50</v>
      </c>
      <c r="D200" s="183" t="s">
        <v>53</v>
      </c>
      <c r="E200" s="183" t="s">
        <v>831</v>
      </c>
      <c r="F200" s="184" t="s">
        <v>1101</v>
      </c>
      <c r="G200" s="120" t="s">
        <v>1100</v>
      </c>
      <c r="H200" s="183" t="s">
        <v>108</v>
      </c>
      <c r="I200" s="266">
        <v>1</v>
      </c>
      <c r="J200" s="324">
        <v>31.250000000000004</v>
      </c>
      <c r="K200" s="266">
        <v>38.19</v>
      </c>
      <c r="L200" s="266">
        <v>38.19</v>
      </c>
      <c r="M200" s="58"/>
      <c r="N200" s="58"/>
      <c r="O200" s="58"/>
      <c r="P200" s="58"/>
      <c r="Q200" s="58"/>
      <c r="R200" s="58"/>
      <c r="S200" s="58"/>
      <c r="T200" s="58"/>
      <c r="U200" s="58"/>
      <c r="V200" s="58"/>
      <c r="W200" s="58"/>
      <c r="X200" s="58"/>
    </row>
    <row r="201" spans="2:24" ht="38.25" x14ac:dyDescent="0.25">
      <c r="B201" s="183" t="s">
        <v>832</v>
      </c>
      <c r="C201" s="183" t="s">
        <v>50</v>
      </c>
      <c r="D201" s="183" t="s">
        <v>51</v>
      </c>
      <c r="E201" s="183" t="s">
        <v>832</v>
      </c>
      <c r="F201" s="184">
        <v>89714</v>
      </c>
      <c r="G201" s="120" t="s">
        <v>1788</v>
      </c>
      <c r="H201" s="183" t="s">
        <v>130</v>
      </c>
      <c r="I201" s="266">
        <v>74.34</v>
      </c>
      <c r="J201" s="324" t="s">
        <v>1789</v>
      </c>
      <c r="K201" s="266">
        <v>43.68</v>
      </c>
      <c r="L201" s="266">
        <v>3247.17</v>
      </c>
      <c r="M201" s="58"/>
      <c r="N201" s="58"/>
      <c r="O201" s="58"/>
      <c r="P201" s="58"/>
      <c r="Q201" s="58"/>
      <c r="R201" s="58"/>
      <c r="S201" s="58"/>
      <c r="T201" s="58"/>
      <c r="U201" s="58"/>
      <c r="V201" s="58"/>
      <c r="W201" s="58"/>
      <c r="X201" s="58"/>
    </row>
    <row r="202" spans="2:24" ht="38.25" x14ac:dyDescent="0.25">
      <c r="B202" s="183" t="s">
        <v>833</v>
      </c>
      <c r="C202" s="183" t="s">
        <v>50</v>
      </c>
      <c r="D202" s="183" t="s">
        <v>51</v>
      </c>
      <c r="E202" s="183" t="s">
        <v>833</v>
      </c>
      <c r="F202" s="184">
        <v>89712</v>
      </c>
      <c r="G202" s="120" t="s">
        <v>1790</v>
      </c>
      <c r="H202" s="183" t="s">
        <v>130</v>
      </c>
      <c r="I202" s="266">
        <v>57.76</v>
      </c>
      <c r="J202" s="324" t="s">
        <v>1791</v>
      </c>
      <c r="K202" s="266">
        <v>31.38</v>
      </c>
      <c r="L202" s="266">
        <v>1812.5</v>
      </c>
      <c r="M202" s="58"/>
      <c r="N202" s="58"/>
      <c r="O202" s="58"/>
      <c r="P202" s="58"/>
      <c r="Q202" s="58"/>
      <c r="R202" s="58"/>
      <c r="S202" s="58"/>
      <c r="T202" s="58"/>
      <c r="U202" s="58"/>
      <c r="V202" s="58"/>
      <c r="W202" s="58"/>
      <c r="X202" s="58"/>
    </row>
    <row r="203" spans="2:24" ht="38.25" x14ac:dyDescent="0.25">
      <c r="B203" s="183" t="s">
        <v>834</v>
      </c>
      <c r="C203" s="183" t="s">
        <v>50</v>
      </c>
      <c r="D203" s="183" t="s">
        <v>51</v>
      </c>
      <c r="E203" s="183" t="s">
        <v>834</v>
      </c>
      <c r="F203" s="184">
        <v>89711</v>
      </c>
      <c r="G203" s="120" t="s">
        <v>1792</v>
      </c>
      <c r="H203" s="183" t="s">
        <v>130</v>
      </c>
      <c r="I203" s="266">
        <v>16.350000000000001</v>
      </c>
      <c r="J203" s="324" t="s">
        <v>1793</v>
      </c>
      <c r="K203" s="266">
        <v>24.41</v>
      </c>
      <c r="L203" s="266">
        <v>399.1</v>
      </c>
      <c r="M203" s="58"/>
      <c r="N203" s="58"/>
      <c r="O203" s="58"/>
      <c r="P203" s="58"/>
      <c r="Q203" s="58"/>
      <c r="R203" s="58"/>
      <c r="S203" s="58"/>
      <c r="T203" s="58"/>
      <c r="U203" s="58"/>
      <c r="V203" s="58"/>
      <c r="W203" s="58"/>
      <c r="X203" s="58"/>
    </row>
    <row r="204" spans="2:24" ht="38.25" x14ac:dyDescent="0.25">
      <c r="B204" s="183" t="s">
        <v>835</v>
      </c>
      <c r="C204" s="183" t="s">
        <v>50</v>
      </c>
      <c r="D204" s="183" t="s">
        <v>51</v>
      </c>
      <c r="E204" s="183" t="s">
        <v>835</v>
      </c>
      <c r="F204" s="184">
        <v>89712</v>
      </c>
      <c r="G204" s="120" t="s">
        <v>1790</v>
      </c>
      <c r="H204" s="183" t="s">
        <v>130</v>
      </c>
      <c r="I204" s="266">
        <v>1.2</v>
      </c>
      <c r="J204" s="324" t="s">
        <v>1791</v>
      </c>
      <c r="K204" s="266">
        <v>31.38</v>
      </c>
      <c r="L204" s="266">
        <v>37.65</v>
      </c>
      <c r="M204" s="58"/>
      <c r="N204" s="58"/>
      <c r="O204" s="58"/>
      <c r="P204" s="58"/>
      <c r="Q204" s="58"/>
      <c r="R204" s="58"/>
      <c r="S204" s="58"/>
      <c r="T204" s="58"/>
      <c r="U204" s="58"/>
      <c r="V204" s="58"/>
      <c r="W204" s="58"/>
      <c r="X204" s="58"/>
    </row>
    <row r="205" spans="2:24" ht="38.25" x14ac:dyDescent="0.25">
      <c r="B205" s="183" t="s">
        <v>836</v>
      </c>
      <c r="C205" s="183" t="s">
        <v>50</v>
      </c>
      <c r="D205" s="183" t="s">
        <v>51</v>
      </c>
      <c r="E205" s="183" t="s">
        <v>836</v>
      </c>
      <c r="F205" s="184">
        <v>89833</v>
      </c>
      <c r="G205" s="120" t="s">
        <v>1794</v>
      </c>
      <c r="H205" s="183" t="s">
        <v>108</v>
      </c>
      <c r="I205" s="266">
        <v>1</v>
      </c>
      <c r="J205" s="324" t="s">
        <v>1795</v>
      </c>
      <c r="K205" s="266">
        <v>52.83</v>
      </c>
      <c r="L205" s="266">
        <v>52.83</v>
      </c>
      <c r="M205" s="58"/>
      <c r="N205" s="58"/>
      <c r="O205" s="58"/>
      <c r="P205" s="58"/>
      <c r="Q205" s="58"/>
      <c r="R205" s="58"/>
      <c r="S205" s="58"/>
      <c r="T205" s="58"/>
      <c r="U205" s="58"/>
      <c r="V205" s="58"/>
      <c r="W205" s="58"/>
      <c r="X205" s="58"/>
    </row>
    <row r="206" spans="2:24" ht="38.25" x14ac:dyDescent="0.25">
      <c r="B206" s="183" t="s">
        <v>837</v>
      </c>
      <c r="C206" s="183" t="s">
        <v>50</v>
      </c>
      <c r="D206" s="183" t="s">
        <v>51</v>
      </c>
      <c r="E206" s="183" t="s">
        <v>837</v>
      </c>
      <c r="F206" s="184">
        <v>89731</v>
      </c>
      <c r="G206" s="120" t="s">
        <v>1779</v>
      </c>
      <c r="H206" s="183" t="s">
        <v>108</v>
      </c>
      <c r="I206" s="266">
        <v>17</v>
      </c>
      <c r="J206" s="324" t="s">
        <v>1780</v>
      </c>
      <c r="K206" s="266">
        <v>17.18</v>
      </c>
      <c r="L206" s="266">
        <v>292.06</v>
      </c>
      <c r="M206" s="58"/>
      <c r="N206" s="58"/>
      <c r="O206" s="58"/>
      <c r="P206" s="58"/>
      <c r="Q206" s="58"/>
      <c r="R206" s="58"/>
      <c r="S206" s="58"/>
      <c r="T206" s="58"/>
      <c r="U206" s="58"/>
      <c r="V206" s="58"/>
      <c r="W206" s="58"/>
      <c r="X206" s="58"/>
    </row>
    <row r="207" spans="2:24" ht="38.25" x14ac:dyDescent="0.25">
      <c r="B207" s="183" t="s">
        <v>838</v>
      </c>
      <c r="C207" s="183" t="s">
        <v>50</v>
      </c>
      <c r="D207" s="183" t="s">
        <v>51</v>
      </c>
      <c r="E207" s="183" t="s">
        <v>838</v>
      </c>
      <c r="F207" s="184">
        <v>89712</v>
      </c>
      <c r="G207" s="120" t="s">
        <v>1790</v>
      </c>
      <c r="H207" s="183" t="s">
        <v>130</v>
      </c>
      <c r="I207" s="266">
        <v>5.97</v>
      </c>
      <c r="J207" s="324" t="s">
        <v>1791</v>
      </c>
      <c r="K207" s="266">
        <v>31.38</v>
      </c>
      <c r="L207" s="266">
        <v>187.33</v>
      </c>
      <c r="M207" s="58"/>
      <c r="N207" s="58"/>
      <c r="O207" s="58"/>
      <c r="P207" s="58"/>
      <c r="Q207" s="58"/>
      <c r="R207" s="58"/>
      <c r="S207" s="58"/>
      <c r="T207" s="58"/>
      <c r="U207" s="58"/>
      <c r="V207" s="58"/>
      <c r="W207" s="58"/>
      <c r="X207" s="58"/>
    </row>
    <row r="208" spans="2:24" ht="38.25" x14ac:dyDescent="0.25">
      <c r="B208" s="183" t="s">
        <v>839</v>
      </c>
      <c r="C208" s="183" t="s">
        <v>50</v>
      </c>
      <c r="D208" s="183" t="s">
        <v>51</v>
      </c>
      <c r="E208" s="183" t="s">
        <v>839</v>
      </c>
      <c r="F208" s="184">
        <v>89784</v>
      </c>
      <c r="G208" s="120" t="s">
        <v>1796</v>
      </c>
      <c r="H208" s="183" t="s">
        <v>108</v>
      </c>
      <c r="I208" s="266">
        <v>17</v>
      </c>
      <c r="J208" s="324" t="s">
        <v>1797</v>
      </c>
      <c r="K208" s="266">
        <v>28.18</v>
      </c>
      <c r="L208" s="266">
        <v>479.06</v>
      </c>
      <c r="M208" s="58"/>
      <c r="N208" s="58"/>
      <c r="O208" s="58"/>
      <c r="P208" s="58"/>
      <c r="Q208" s="58"/>
      <c r="R208" s="58"/>
      <c r="S208" s="58"/>
      <c r="T208" s="58"/>
      <c r="U208" s="58"/>
      <c r="V208" s="58"/>
      <c r="W208" s="58"/>
      <c r="X208" s="58"/>
    </row>
    <row r="209" spans="2:24" ht="38.25" x14ac:dyDescent="0.25">
      <c r="B209" s="183" t="s">
        <v>840</v>
      </c>
      <c r="C209" s="183" t="s">
        <v>50</v>
      </c>
      <c r="D209" s="183" t="s">
        <v>51</v>
      </c>
      <c r="E209" s="183" t="s">
        <v>840</v>
      </c>
      <c r="F209" s="184">
        <v>90443</v>
      </c>
      <c r="G209" s="120" t="s">
        <v>1798</v>
      </c>
      <c r="H209" s="183" t="s">
        <v>130</v>
      </c>
      <c r="I209" s="266">
        <v>16.350000000000001</v>
      </c>
      <c r="J209" s="324" t="s">
        <v>1799</v>
      </c>
      <c r="K209" s="266">
        <v>8.5399999999999991</v>
      </c>
      <c r="L209" s="266">
        <v>139.62</v>
      </c>
      <c r="M209" s="58"/>
      <c r="N209" s="58"/>
      <c r="O209" s="58"/>
      <c r="P209" s="58"/>
      <c r="Q209" s="58"/>
      <c r="R209" s="58"/>
      <c r="S209" s="58"/>
      <c r="T209" s="58"/>
      <c r="U209" s="58"/>
      <c r="V209" s="58"/>
      <c r="W209" s="58"/>
      <c r="X209" s="58"/>
    </row>
    <row r="210" spans="2:24" ht="38.25" x14ac:dyDescent="0.25">
      <c r="B210" s="183" t="s">
        <v>841</v>
      </c>
      <c r="C210" s="183" t="s">
        <v>50</v>
      </c>
      <c r="D210" s="183" t="s">
        <v>51</v>
      </c>
      <c r="E210" s="183" t="s">
        <v>841</v>
      </c>
      <c r="F210" s="184">
        <v>91222</v>
      </c>
      <c r="G210" s="120" t="s">
        <v>1800</v>
      </c>
      <c r="H210" s="183" t="s">
        <v>130</v>
      </c>
      <c r="I210" s="266">
        <v>5.97</v>
      </c>
      <c r="J210" s="324" t="s">
        <v>1801</v>
      </c>
      <c r="K210" s="266">
        <v>9.48</v>
      </c>
      <c r="L210" s="266">
        <v>56.59</v>
      </c>
      <c r="M210" s="58"/>
      <c r="N210" s="58"/>
      <c r="O210" s="58"/>
      <c r="P210" s="58"/>
      <c r="Q210" s="58"/>
      <c r="R210" s="58"/>
      <c r="S210" s="58"/>
      <c r="T210" s="58"/>
      <c r="U210" s="58"/>
      <c r="V210" s="58"/>
      <c r="W210" s="58"/>
      <c r="X210" s="58"/>
    </row>
    <row r="211" spans="2:24" ht="25.5" x14ac:dyDescent="0.25">
      <c r="B211" s="183" t="s">
        <v>842</v>
      </c>
      <c r="C211" s="183" t="s">
        <v>50</v>
      </c>
      <c r="D211" s="183" t="s">
        <v>51</v>
      </c>
      <c r="E211" s="183" t="s">
        <v>842</v>
      </c>
      <c r="F211" s="184">
        <v>93358</v>
      </c>
      <c r="G211" s="120" t="s">
        <v>1802</v>
      </c>
      <c r="H211" s="183" t="s">
        <v>1626</v>
      </c>
      <c r="I211" s="266">
        <v>7.9260000000000002</v>
      </c>
      <c r="J211" s="324" t="s">
        <v>1803</v>
      </c>
      <c r="K211" s="266">
        <v>97.32</v>
      </c>
      <c r="L211" s="266">
        <v>771.35</v>
      </c>
      <c r="M211" s="58"/>
      <c r="N211" s="58"/>
      <c r="O211" s="58"/>
      <c r="P211" s="58"/>
      <c r="Q211" s="58"/>
      <c r="R211" s="58"/>
      <c r="S211" s="58"/>
      <c r="T211" s="58"/>
      <c r="U211" s="58"/>
      <c r="V211" s="58"/>
      <c r="W211" s="58"/>
      <c r="X211" s="58"/>
    </row>
    <row r="212" spans="2:24" ht="25.5" x14ac:dyDescent="0.25">
      <c r="B212" s="183" t="s">
        <v>843</v>
      </c>
      <c r="C212" s="183" t="s">
        <v>50</v>
      </c>
      <c r="D212" s="183" t="s">
        <v>51</v>
      </c>
      <c r="E212" s="183" t="s">
        <v>843</v>
      </c>
      <c r="F212" s="184">
        <v>93382</v>
      </c>
      <c r="G212" s="120" t="s">
        <v>1670</v>
      </c>
      <c r="H212" s="183" t="s">
        <v>1626</v>
      </c>
      <c r="I212" s="266">
        <v>7.9260000000000002</v>
      </c>
      <c r="J212" s="324" t="s">
        <v>1671</v>
      </c>
      <c r="K212" s="266">
        <v>29.83</v>
      </c>
      <c r="L212" s="266">
        <v>236.43</v>
      </c>
      <c r="M212" s="58"/>
      <c r="N212" s="58"/>
      <c r="O212" s="58"/>
      <c r="P212" s="58"/>
      <c r="Q212" s="58"/>
      <c r="R212" s="58"/>
      <c r="S212" s="58"/>
      <c r="T212" s="58"/>
      <c r="U212" s="58"/>
      <c r="V212" s="58"/>
      <c r="W212" s="58"/>
      <c r="X212" s="58"/>
    </row>
    <row r="213" spans="2:24" x14ac:dyDescent="0.25">
      <c r="B213" s="36" t="s">
        <v>705</v>
      </c>
      <c r="C213" s="36"/>
      <c r="D213" s="36"/>
      <c r="E213" s="36"/>
      <c r="F213" s="36"/>
      <c r="G213" s="37" t="s">
        <v>596</v>
      </c>
      <c r="H213" s="195"/>
      <c r="I213" s="196"/>
      <c r="J213" s="197"/>
      <c r="K213" s="196"/>
      <c r="L213" s="272">
        <v>10522.529999999999</v>
      </c>
      <c r="M213" s="58"/>
      <c r="N213" s="58"/>
      <c r="O213" s="58"/>
      <c r="P213" s="58"/>
      <c r="Q213" s="58"/>
      <c r="R213" s="58"/>
      <c r="S213" s="58"/>
      <c r="T213" s="58"/>
      <c r="U213" s="58"/>
      <c r="V213" s="58"/>
      <c r="W213" s="58"/>
      <c r="X213" s="58"/>
    </row>
    <row r="214" spans="2:24" ht="25.5" x14ac:dyDescent="0.25">
      <c r="B214" s="183" t="s">
        <v>844</v>
      </c>
      <c r="C214" s="183" t="s">
        <v>50</v>
      </c>
      <c r="D214" s="183" t="s">
        <v>51</v>
      </c>
      <c r="E214" s="183" t="s">
        <v>844</v>
      </c>
      <c r="F214" s="184">
        <v>94489</v>
      </c>
      <c r="G214" s="120" t="s">
        <v>1804</v>
      </c>
      <c r="H214" s="183" t="s">
        <v>108</v>
      </c>
      <c r="I214" s="266">
        <v>1</v>
      </c>
      <c r="J214" s="324" t="s">
        <v>1805</v>
      </c>
      <c r="K214" s="266">
        <v>34.770000000000003</v>
      </c>
      <c r="L214" s="266">
        <v>34.770000000000003</v>
      </c>
      <c r="M214" s="58"/>
      <c r="N214" s="58"/>
      <c r="O214" s="58"/>
      <c r="P214" s="58"/>
      <c r="Q214" s="58"/>
      <c r="R214" s="58"/>
      <c r="S214" s="58"/>
      <c r="T214" s="58"/>
      <c r="U214" s="58"/>
      <c r="V214" s="58"/>
      <c r="W214" s="58"/>
      <c r="X214" s="58"/>
    </row>
    <row r="215" spans="2:24" ht="51" x14ac:dyDescent="0.25">
      <c r="B215" s="183" t="s">
        <v>845</v>
      </c>
      <c r="C215" s="183" t="s">
        <v>50</v>
      </c>
      <c r="D215" s="183" t="s">
        <v>51</v>
      </c>
      <c r="E215" s="183" t="s">
        <v>845</v>
      </c>
      <c r="F215" s="184">
        <v>94703</v>
      </c>
      <c r="G215" s="120" t="s">
        <v>1806</v>
      </c>
      <c r="H215" s="183" t="s">
        <v>108</v>
      </c>
      <c r="I215" s="266">
        <v>1</v>
      </c>
      <c r="J215" s="324" t="s">
        <v>1807</v>
      </c>
      <c r="K215" s="266">
        <v>24.96</v>
      </c>
      <c r="L215" s="266">
        <v>24.96</v>
      </c>
      <c r="M215" s="58"/>
      <c r="N215" s="58"/>
      <c r="O215" s="58"/>
      <c r="P215" s="58"/>
      <c r="Q215" s="58"/>
      <c r="R215" s="58"/>
      <c r="S215" s="58"/>
      <c r="T215" s="58"/>
      <c r="U215" s="58"/>
      <c r="V215" s="58"/>
      <c r="W215" s="58"/>
      <c r="X215" s="58"/>
    </row>
    <row r="216" spans="2:24" ht="38.25" x14ac:dyDescent="0.25">
      <c r="B216" s="183" t="s">
        <v>846</v>
      </c>
      <c r="C216" s="183" t="s">
        <v>50</v>
      </c>
      <c r="D216" s="183" t="s">
        <v>51</v>
      </c>
      <c r="E216" s="183" t="s">
        <v>846</v>
      </c>
      <c r="F216" s="184">
        <v>89409</v>
      </c>
      <c r="G216" s="120" t="s">
        <v>1808</v>
      </c>
      <c r="H216" s="183" t="s">
        <v>108</v>
      </c>
      <c r="I216" s="266">
        <v>1</v>
      </c>
      <c r="J216" s="324" t="s">
        <v>1809</v>
      </c>
      <c r="K216" s="266">
        <v>10.77</v>
      </c>
      <c r="L216" s="266">
        <v>10.77</v>
      </c>
      <c r="M216" s="58"/>
      <c r="N216" s="58"/>
      <c r="O216" s="58"/>
      <c r="P216" s="58"/>
      <c r="Q216" s="58"/>
      <c r="R216" s="58"/>
      <c r="S216" s="58"/>
      <c r="T216" s="58"/>
      <c r="U216" s="58"/>
      <c r="V216" s="58"/>
      <c r="W216" s="58"/>
      <c r="X216" s="58"/>
    </row>
    <row r="217" spans="2:24" ht="38.25" x14ac:dyDescent="0.25">
      <c r="B217" s="183" t="s">
        <v>847</v>
      </c>
      <c r="C217" s="183" t="s">
        <v>50</v>
      </c>
      <c r="D217" s="183" t="s">
        <v>51</v>
      </c>
      <c r="E217" s="183" t="s">
        <v>847</v>
      </c>
      <c r="F217" s="184">
        <v>89408</v>
      </c>
      <c r="G217" s="120" t="s">
        <v>1810</v>
      </c>
      <c r="H217" s="183" t="s">
        <v>108</v>
      </c>
      <c r="I217" s="266">
        <v>4</v>
      </c>
      <c r="J217" s="324" t="s">
        <v>1811</v>
      </c>
      <c r="K217" s="266">
        <v>9.83</v>
      </c>
      <c r="L217" s="266">
        <v>39.32</v>
      </c>
      <c r="M217" s="58"/>
      <c r="N217" s="58"/>
      <c r="O217" s="58"/>
      <c r="P217" s="58"/>
      <c r="Q217" s="58"/>
      <c r="R217" s="58"/>
      <c r="S217" s="58"/>
      <c r="T217" s="58"/>
      <c r="U217" s="58"/>
      <c r="V217" s="58"/>
      <c r="W217" s="58"/>
      <c r="X217" s="58"/>
    </row>
    <row r="218" spans="2:24" ht="25.5" x14ac:dyDescent="0.25">
      <c r="B218" s="183" t="s">
        <v>848</v>
      </c>
      <c r="C218" s="183" t="s">
        <v>50</v>
      </c>
      <c r="D218" s="183" t="s">
        <v>51</v>
      </c>
      <c r="E218" s="183" t="s">
        <v>848</v>
      </c>
      <c r="F218" s="184">
        <v>89424</v>
      </c>
      <c r="G218" s="120" t="s">
        <v>1812</v>
      </c>
      <c r="H218" s="183" t="s">
        <v>108</v>
      </c>
      <c r="I218" s="266">
        <v>3</v>
      </c>
      <c r="J218" s="324" t="s">
        <v>1813</v>
      </c>
      <c r="K218" s="266">
        <v>7.5</v>
      </c>
      <c r="L218" s="266">
        <v>22.5</v>
      </c>
      <c r="M218" s="58"/>
      <c r="N218" s="58"/>
      <c r="O218" s="58"/>
      <c r="P218" s="58"/>
      <c r="Q218" s="58"/>
      <c r="R218" s="58"/>
      <c r="S218" s="58"/>
      <c r="T218" s="58"/>
      <c r="U218" s="58"/>
      <c r="V218" s="58"/>
      <c r="W218" s="58"/>
      <c r="X218" s="58"/>
    </row>
    <row r="219" spans="2:24" ht="25.5" x14ac:dyDescent="0.25">
      <c r="B219" s="183" t="s">
        <v>849</v>
      </c>
      <c r="C219" s="183" t="s">
        <v>50</v>
      </c>
      <c r="D219" s="183" t="s">
        <v>51</v>
      </c>
      <c r="E219" s="183" t="s">
        <v>849</v>
      </c>
      <c r="F219" s="184">
        <v>89402</v>
      </c>
      <c r="G219" s="120" t="s">
        <v>1814</v>
      </c>
      <c r="H219" s="183" t="s">
        <v>130</v>
      </c>
      <c r="I219" s="266">
        <v>41.2</v>
      </c>
      <c r="J219" s="324" t="s">
        <v>1815</v>
      </c>
      <c r="K219" s="266">
        <v>14</v>
      </c>
      <c r="L219" s="266">
        <v>576.79999999999995</v>
      </c>
      <c r="M219" s="58"/>
      <c r="N219" s="58"/>
      <c r="O219" s="58"/>
      <c r="P219" s="58"/>
      <c r="Q219" s="58"/>
      <c r="R219" s="58"/>
      <c r="S219" s="58"/>
      <c r="T219" s="58"/>
      <c r="U219" s="58"/>
      <c r="V219" s="58"/>
      <c r="W219" s="58"/>
      <c r="X219" s="58"/>
    </row>
    <row r="220" spans="2:24" ht="38.25" x14ac:dyDescent="0.25">
      <c r="B220" s="183" t="s">
        <v>850</v>
      </c>
      <c r="C220" s="183" t="s">
        <v>50</v>
      </c>
      <c r="D220" s="183" t="s">
        <v>51</v>
      </c>
      <c r="E220" s="183" t="s">
        <v>850</v>
      </c>
      <c r="F220" s="184">
        <v>89987</v>
      </c>
      <c r="G220" s="120" t="s">
        <v>1816</v>
      </c>
      <c r="H220" s="183" t="s">
        <v>108</v>
      </c>
      <c r="I220" s="266">
        <v>18</v>
      </c>
      <c r="J220" s="324" t="s">
        <v>1817</v>
      </c>
      <c r="K220" s="266">
        <v>115.41</v>
      </c>
      <c r="L220" s="266">
        <v>2077.38</v>
      </c>
      <c r="M220" s="58"/>
      <c r="N220" s="58"/>
      <c r="O220" s="58"/>
      <c r="P220" s="58"/>
      <c r="Q220" s="58"/>
      <c r="R220" s="58"/>
      <c r="S220" s="58"/>
      <c r="T220" s="58"/>
      <c r="U220" s="58"/>
      <c r="V220" s="58"/>
      <c r="W220" s="58"/>
      <c r="X220" s="58"/>
    </row>
    <row r="221" spans="2:24" ht="25.5" x14ac:dyDescent="0.25">
      <c r="B221" s="183" t="s">
        <v>851</v>
      </c>
      <c r="C221" s="183" t="s">
        <v>50</v>
      </c>
      <c r="D221" s="183" t="s">
        <v>51</v>
      </c>
      <c r="E221" s="183" t="s">
        <v>851</v>
      </c>
      <c r="F221" s="184">
        <v>94490</v>
      </c>
      <c r="G221" s="120" t="s">
        <v>1818</v>
      </c>
      <c r="H221" s="183" t="s">
        <v>108</v>
      </c>
      <c r="I221" s="266">
        <v>1</v>
      </c>
      <c r="J221" s="324" t="s">
        <v>1819</v>
      </c>
      <c r="K221" s="266">
        <v>51.36</v>
      </c>
      <c r="L221" s="266">
        <v>51.36</v>
      </c>
      <c r="M221" s="58"/>
      <c r="N221" s="58"/>
      <c r="O221" s="58"/>
      <c r="P221" s="58"/>
      <c r="Q221" s="58"/>
      <c r="R221" s="58"/>
      <c r="S221" s="58"/>
      <c r="T221" s="58"/>
      <c r="U221" s="58"/>
      <c r="V221" s="58"/>
      <c r="W221" s="58"/>
      <c r="X221" s="58"/>
    </row>
    <row r="222" spans="2:24" ht="25.5" x14ac:dyDescent="0.25">
      <c r="B222" s="183" t="s">
        <v>852</v>
      </c>
      <c r="C222" s="183" t="s">
        <v>50</v>
      </c>
      <c r="D222" s="183" t="s">
        <v>51</v>
      </c>
      <c r="E222" s="183" t="s">
        <v>852</v>
      </c>
      <c r="F222" s="184">
        <v>94492</v>
      </c>
      <c r="G222" s="120" t="s">
        <v>1820</v>
      </c>
      <c r="H222" s="183" t="s">
        <v>108</v>
      </c>
      <c r="I222" s="266">
        <v>2</v>
      </c>
      <c r="J222" s="324" t="s">
        <v>1821</v>
      </c>
      <c r="K222" s="266">
        <v>72.150000000000006</v>
      </c>
      <c r="L222" s="266">
        <v>144.30000000000001</v>
      </c>
      <c r="M222" s="58"/>
      <c r="N222" s="58"/>
      <c r="O222" s="58"/>
      <c r="P222" s="58"/>
      <c r="Q222" s="58"/>
      <c r="R222" s="58"/>
      <c r="S222" s="58"/>
      <c r="T222" s="58"/>
      <c r="U222" s="58"/>
      <c r="V222" s="58"/>
      <c r="W222" s="58"/>
      <c r="X222" s="58"/>
    </row>
    <row r="223" spans="2:24" ht="51" x14ac:dyDescent="0.25">
      <c r="B223" s="183" t="s">
        <v>853</v>
      </c>
      <c r="C223" s="183" t="s">
        <v>50</v>
      </c>
      <c r="D223" s="183" t="s">
        <v>51</v>
      </c>
      <c r="E223" s="183" t="s">
        <v>853</v>
      </c>
      <c r="F223" s="184">
        <v>94704</v>
      </c>
      <c r="G223" s="120" t="s">
        <v>1822</v>
      </c>
      <c r="H223" s="183" t="s">
        <v>108</v>
      </c>
      <c r="I223" s="266">
        <v>2</v>
      </c>
      <c r="J223" s="324" t="s">
        <v>1823</v>
      </c>
      <c r="K223" s="266">
        <v>32.549999999999997</v>
      </c>
      <c r="L223" s="266">
        <v>65.099999999999994</v>
      </c>
      <c r="M223" s="58"/>
      <c r="N223" s="58"/>
      <c r="O223" s="58"/>
      <c r="P223" s="58"/>
      <c r="Q223" s="58"/>
      <c r="R223" s="58"/>
      <c r="S223" s="58"/>
      <c r="T223" s="58"/>
      <c r="U223" s="58"/>
      <c r="V223" s="58"/>
      <c r="W223" s="58"/>
      <c r="X223" s="58"/>
    </row>
    <row r="224" spans="2:24" ht="51" x14ac:dyDescent="0.25">
      <c r="B224" s="183" t="s">
        <v>854</v>
      </c>
      <c r="C224" s="183" t="s">
        <v>50</v>
      </c>
      <c r="D224" s="183" t="s">
        <v>51</v>
      </c>
      <c r="E224" s="183" t="s">
        <v>854</v>
      </c>
      <c r="F224" s="184">
        <v>94706</v>
      </c>
      <c r="G224" s="120" t="s">
        <v>1824</v>
      </c>
      <c r="H224" s="183" t="s">
        <v>108</v>
      </c>
      <c r="I224" s="266">
        <v>2</v>
      </c>
      <c r="J224" s="324" t="s">
        <v>1825</v>
      </c>
      <c r="K224" s="266">
        <v>53.21</v>
      </c>
      <c r="L224" s="266">
        <v>106.42</v>
      </c>
      <c r="M224" s="58"/>
      <c r="N224" s="58"/>
      <c r="O224" s="58"/>
      <c r="P224" s="58"/>
      <c r="Q224" s="58"/>
      <c r="R224" s="58"/>
      <c r="S224" s="58"/>
      <c r="T224" s="58"/>
      <c r="U224" s="58"/>
      <c r="V224" s="58"/>
      <c r="W224" s="58"/>
      <c r="X224" s="58"/>
    </row>
    <row r="225" spans="2:24" ht="38.25" x14ac:dyDescent="0.25">
      <c r="B225" s="183" t="s">
        <v>855</v>
      </c>
      <c r="C225" s="183" t="s">
        <v>50</v>
      </c>
      <c r="D225" s="183" t="s">
        <v>51</v>
      </c>
      <c r="E225" s="183" t="s">
        <v>855</v>
      </c>
      <c r="F225" s="184">
        <v>89383</v>
      </c>
      <c r="G225" s="120" t="s">
        <v>1826</v>
      </c>
      <c r="H225" s="183" t="s">
        <v>108</v>
      </c>
      <c r="I225" s="266">
        <v>36</v>
      </c>
      <c r="J225" s="324" t="s">
        <v>1827</v>
      </c>
      <c r="K225" s="266">
        <v>7.55</v>
      </c>
      <c r="L225" s="266">
        <v>271.8</v>
      </c>
      <c r="M225" s="58"/>
      <c r="N225" s="58"/>
      <c r="O225" s="58"/>
      <c r="P225" s="58"/>
      <c r="Q225" s="58"/>
      <c r="R225" s="58"/>
      <c r="S225" s="58"/>
      <c r="T225" s="58"/>
      <c r="U225" s="58"/>
      <c r="V225" s="58"/>
      <c r="W225" s="58"/>
      <c r="X225" s="58"/>
    </row>
    <row r="226" spans="2:24" ht="51" x14ac:dyDescent="0.25">
      <c r="B226" s="183" t="s">
        <v>856</v>
      </c>
      <c r="C226" s="183" t="s">
        <v>50</v>
      </c>
      <c r="D226" s="183" t="s">
        <v>51</v>
      </c>
      <c r="E226" s="183" t="s">
        <v>856</v>
      </c>
      <c r="F226" s="184">
        <v>94662</v>
      </c>
      <c r="G226" s="120" t="s">
        <v>1828</v>
      </c>
      <c r="H226" s="183" t="s">
        <v>108</v>
      </c>
      <c r="I226" s="266">
        <v>4</v>
      </c>
      <c r="J226" s="324" t="s">
        <v>1691</v>
      </c>
      <c r="K226" s="266">
        <v>15.68</v>
      </c>
      <c r="L226" s="266">
        <v>62.72</v>
      </c>
      <c r="M226" s="58"/>
      <c r="N226" s="58"/>
      <c r="O226" s="58"/>
      <c r="P226" s="58"/>
      <c r="Q226" s="58"/>
      <c r="R226" s="58"/>
      <c r="S226" s="58"/>
      <c r="T226" s="58"/>
      <c r="U226" s="58"/>
      <c r="V226" s="58"/>
      <c r="W226" s="58"/>
      <c r="X226" s="58"/>
    </row>
    <row r="227" spans="2:24" ht="38.25" x14ac:dyDescent="0.25">
      <c r="B227" s="183" t="s">
        <v>857</v>
      </c>
      <c r="C227" s="183" t="s">
        <v>50</v>
      </c>
      <c r="D227" s="183" t="s">
        <v>51</v>
      </c>
      <c r="E227" s="183" t="s">
        <v>857</v>
      </c>
      <c r="F227" s="184">
        <v>103966</v>
      </c>
      <c r="G227" s="120" t="s">
        <v>1829</v>
      </c>
      <c r="H227" s="183" t="s">
        <v>108</v>
      </c>
      <c r="I227" s="266">
        <v>2</v>
      </c>
      <c r="J227" s="324" t="s">
        <v>1830</v>
      </c>
      <c r="K227" s="266">
        <v>11.43</v>
      </c>
      <c r="L227" s="266">
        <v>22.86</v>
      </c>
      <c r="M227" s="58"/>
      <c r="N227" s="58"/>
      <c r="O227" s="58"/>
      <c r="P227" s="58"/>
      <c r="Q227" s="58"/>
      <c r="R227" s="58"/>
      <c r="S227" s="58"/>
      <c r="T227" s="58"/>
      <c r="U227" s="58"/>
      <c r="V227" s="58"/>
      <c r="W227" s="58"/>
      <c r="X227" s="58"/>
    </row>
    <row r="228" spans="2:24" ht="25.5" x14ac:dyDescent="0.25">
      <c r="B228" s="183" t="s">
        <v>858</v>
      </c>
      <c r="C228" s="183" t="s">
        <v>50</v>
      </c>
      <c r="D228" s="183" t="s">
        <v>51</v>
      </c>
      <c r="E228" s="183" t="s">
        <v>858</v>
      </c>
      <c r="F228" s="184">
        <v>89411</v>
      </c>
      <c r="G228" s="120" t="s">
        <v>1831</v>
      </c>
      <c r="H228" s="183" t="s">
        <v>108</v>
      </c>
      <c r="I228" s="266">
        <v>1</v>
      </c>
      <c r="J228" s="324" t="s">
        <v>1832</v>
      </c>
      <c r="K228" s="266">
        <v>11.94</v>
      </c>
      <c r="L228" s="266">
        <v>11.94</v>
      </c>
      <c r="M228" s="58"/>
      <c r="N228" s="58"/>
      <c r="O228" s="58"/>
      <c r="P228" s="58"/>
      <c r="Q228" s="58"/>
      <c r="R228" s="58"/>
      <c r="S228" s="58"/>
      <c r="T228" s="58"/>
      <c r="U228" s="58"/>
      <c r="V228" s="58"/>
      <c r="W228" s="58"/>
      <c r="X228" s="58"/>
    </row>
    <row r="229" spans="2:24" ht="25.5" x14ac:dyDescent="0.25">
      <c r="B229" s="183" t="s">
        <v>859</v>
      </c>
      <c r="C229" s="183" t="s">
        <v>50</v>
      </c>
      <c r="D229" s="183" t="s">
        <v>51</v>
      </c>
      <c r="E229" s="183" t="s">
        <v>859</v>
      </c>
      <c r="F229" s="184">
        <v>89415</v>
      </c>
      <c r="G229" s="120" t="s">
        <v>1833</v>
      </c>
      <c r="H229" s="183" t="s">
        <v>108</v>
      </c>
      <c r="I229" s="266">
        <v>1</v>
      </c>
      <c r="J229" s="324" t="s">
        <v>1834</v>
      </c>
      <c r="K229" s="266">
        <v>18.760000000000002</v>
      </c>
      <c r="L229" s="266">
        <v>18.760000000000002</v>
      </c>
      <c r="M229" s="58"/>
      <c r="N229" s="58"/>
      <c r="O229" s="58"/>
      <c r="P229" s="58"/>
      <c r="Q229" s="58"/>
      <c r="R229" s="58"/>
      <c r="S229" s="58"/>
      <c r="T229" s="58"/>
      <c r="U229" s="58"/>
      <c r="V229" s="58"/>
      <c r="W229" s="58"/>
      <c r="X229" s="58"/>
    </row>
    <row r="230" spans="2:24" ht="38.25" x14ac:dyDescent="0.25">
      <c r="B230" s="183" t="s">
        <v>860</v>
      </c>
      <c r="C230" s="183" t="s">
        <v>50</v>
      </c>
      <c r="D230" s="183" t="s">
        <v>51</v>
      </c>
      <c r="E230" s="183" t="s">
        <v>860</v>
      </c>
      <c r="F230" s="184">
        <v>89409</v>
      </c>
      <c r="G230" s="120" t="s">
        <v>1808</v>
      </c>
      <c r="H230" s="183" t="s">
        <v>108</v>
      </c>
      <c r="I230" s="266">
        <v>1</v>
      </c>
      <c r="J230" s="324" t="s">
        <v>1809</v>
      </c>
      <c r="K230" s="266">
        <v>10.77</v>
      </c>
      <c r="L230" s="266">
        <v>10.77</v>
      </c>
      <c r="M230" s="58"/>
      <c r="N230" s="58"/>
      <c r="O230" s="58"/>
      <c r="P230" s="58"/>
      <c r="Q230" s="58"/>
      <c r="R230" s="58"/>
      <c r="S230" s="58"/>
      <c r="T230" s="58"/>
      <c r="U230" s="58"/>
      <c r="V230" s="58"/>
      <c r="W230" s="58"/>
      <c r="X230" s="58"/>
    </row>
    <row r="231" spans="2:24" ht="38.25" x14ac:dyDescent="0.25">
      <c r="B231" s="183" t="s">
        <v>861</v>
      </c>
      <c r="C231" s="183" t="s">
        <v>50</v>
      </c>
      <c r="D231" s="183" t="s">
        <v>51</v>
      </c>
      <c r="E231" s="183" t="s">
        <v>861</v>
      </c>
      <c r="F231" s="184">
        <v>89408</v>
      </c>
      <c r="G231" s="120" t="s">
        <v>1810</v>
      </c>
      <c r="H231" s="183" t="s">
        <v>108</v>
      </c>
      <c r="I231" s="266">
        <v>25</v>
      </c>
      <c r="J231" s="324" t="s">
        <v>1811</v>
      </c>
      <c r="K231" s="266">
        <v>9.83</v>
      </c>
      <c r="L231" s="266">
        <v>245.75</v>
      </c>
      <c r="M231" s="58"/>
      <c r="N231" s="58"/>
      <c r="O231" s="58"/>
      <c r="P231" s="58"/>
      <c r="Q231" s="58"/>
      <c r="R231" s="58"/>
      <c r="S231" s="58"/>
      <c r="T231" s="58"/>
      <c r="U231" s="58"/>
      <c r="V231" s="58"/>
      <c r="W231" s="58"/>
      <c r="X231" s="58"/>
    </row>
    <row r="232" spans="2:24" ht="38.25" x14ac:dyDescent="0.25">
      <c r="B232" s="183" t="s">
        <v>862</v>
      </c>
      <c r="C232" s="183" t="s">
        <v>50</v>
      </c>
      <c r="D232" s="183" t="s">
        <v>51</v>
      </c>
      <c r="E232" s="183" t="s">
        <v>862</v>
      </c>
      <c r="F232" s="184">
        <v>89413</v>
      </c>
      <c r="G232" s="120" t="s">
        <v>1835</v>
      </c>
      <c r="H232" s="183" t="s">
        <v>108</v>
      </c>
      <c r="I232" s="266">
        <v>1</v>
      </c>
      <c r="J232" s="324" t="s">
        <v>1836</v>
      </c>
      <c r="K232" s="266">
        <v>13.83</v>
      </c>
      <c r="L232" s="266">
        <v>13.83</v>
      </c>
      <c r="M232" s="58"/>
      <c r="N232" s="58"/>
      <c r="O232" s="58"/>
      <c r="P232" s="58"/>
      <c r="Q232" s="58"/>
      <c r="R232" s="58"/>
      <c r="S232" s="58"/>
      <c r="T232" s="58"/>
      <c r="U232" s="58"/>
      <c r="V232" s="58"/>
      <c r="W232" s="58"/>
      <c r="X232" s="58"/>
    </row>
    <row r="233" spans="2:24" ht="38.25" x14ac:dyDescent="0.25">
      <c r="B233" s="183" t="s">
        <v>863</v>
      </c>
      <c r="C233" s="183" t="s">
        <v>50</v>
      </c>
      <c r="D233" s="183" t="s">
        <v>51</v>
      </c>
      <c r="E233" s="183" t="s">
        <v>863</v>
      </c>
      <c r="F233" s="184">
        <v>94678</v>
      </c>
      <c r="G233" s="120" t="s">
        <v>1837</v>
      </c>
      <c r="H233" s="183" t="s">
        <v>108</v>
      </c>
      <c r="I233" s="266">
        <v>11</v>
      </c>
      <c r="J233" s="324" t="s">
        <v>1838</v>
      </c>
      <c r="K233" s="266">
        <v>19.43</v>
      </c>
      <c r="L233" s="266">
        <v>213.73</v>
      </c>
      <c r="M233" s="58"/>
      <c r="N233" s="58"/>
      <c r="O233" s="58"/>
      <c r="P233" s="58"/>
      <c r="Q233" s="58"/>
      <c r="R233" s="58"/>
      <c r="S233" s="58"/>
      <c r="T233" s="58"/>
      <c r="U233" s="58"/>
      <c r="V233" s="58"/>
      <c r="W233" s="58"/>
      <c r="X233" s="58"/>
    </row>
    <row r="234" spans="2:24" ht="25.5" x14ac:dyDescent="0.25">
      <c r="B234" s="183" t="s">
        <v>864</v>
      </c>
      <c r="C234" s="183" t="s">
        <v>50</v>
      </c>
      <c r="D234" s="183" t="s">
        <v>51</v>
      </c>
      <c r="E234" s="183" t="s">
        <v>864</v>
      </c>
      <c r="F234" s="184">
        <v>89424</v>
      </c>
      <c r="G234" s="120" t="s">
        <v>1812</v>
      </c>
      <c r="H234" s="183" t="s">
        <v>108</v>
      </c>
      <c r="I234" s="266">
        <v>18</v>
      </c>
      <c r="J234" s="324" t="s">
        <v>1813</v>
      </c>
      <c r="K234" s="266">
        <v>7.5</v>
      </c>
      <c r="L234" s="266">
        <v>135</v>
      </c>
      <c r="M234" s="58"/>
      <c r="N234" s="58"/>
      <c r="O234" s="58"/>
      <c r="P234" s="58"/>
      <c r="Q234" s="58"/>
      <c r="R234" s="58"/>
      <c r="S234" s="58"/>
      <c r="T234" s="58"/>
      <c r="U234" s="58"/>
      <c r="V234" s="58"/>
      <c r="W234" s="58"/>
      <c r="X234" s="58"/>
    </row>
    <row r="235" spans="2:24" ht="25.5" x14ac:dyDescent="0.25">
      <c r="B235" s="183" t="s">
        <v>865</v>
      </c>
      <c r="C235" s="183" t="s">
        <v>50</v>
      </c>
      <c r="D235" s="183" t="s">
        <v>51</v>
      </c>
      <c r="E235" s="183" t="s">
        <v>865</v>
      </c>
      <c r="F235" s="184">
        <v>89431</v>
      </c>
      <c r="G235" s="120" t="s">
        <v>1839</v>
      </c>
      <c r="H235" s="183" t="s">
        <v>108</v>
      </c>
      <c r="I235" s="266">
        <v>2</v>
      </c>
      <c r="J235" s="324" t="s">
        <v>1840</v>
      </c>
      <c r="K235" s="266">
        <v>10.41</v>
      </c>
      <c r="L235" s="266">
        <v>20.82</v>
      </c>
      <c r="M235" s="58"/>
      <c r="N235" s="58"/>
      <c r="O235" s="58"/>
      <c r="P235" s="58"/>
      <c r="Q235" s="58"/>
      <c r="R235" s="58"/>
      <c r="S235" s="58"/>
      <c r="T235" s="58"/>
      <c r="U235" s="58"/>
      <c r="V235" s="58"/>
      <c r="W235" s="58"/>
      <c r="X235" s="58"/>
    </row>
    <row r="236" spans="2:24" ht="38.25" x14ac:dyDescent="0.25">
      <c r="B236" s="183" t="s">
        <v>866</v>
      </c>
      <c r="C236" s="183" t="s">
        <v>50</v>
      </c>
      <c r="D236" s="183" t="s">
        <v>51</v>
      </c>
      <c r="E236" s="183" t="s">
        <v>866</v>
      </c>
      <c r="F236" s="184">
        <v>94663</v>
      </c>
      <c r="G236" s="120" t="s">
        <v>1841</v>
      </c>
      <c r="H236" s="183" t="s">
        <v>108</v>
      </c>
      <c r="I236" s="266">
        <v>5</v>
      </c>
      <c r="J236" s="324" t="s">
        <v>1842</v>
      </c>
      <c r="K236" s="266">
        <v>15.55</v>
      </c>
      <c r="L236" s="266">
        <v>77.75</v>
      </c>
      <c r="M236" s="58"/>
      <c r="N236" s="58"/>
      <c r="O236" s="58"/>
      <c r="P236" s="58"/>
      <c r="Q236" s="58"/>
      <c r="R236" s="58"/>
      <c r="S236" s="58"/>
      <c r="T236" s="58"/>
      <c r="U236" s="58"/>
      <c r="V236" s="58"/>
      <c r="W236" s="58"/>
      <c r="X236" s="58"/>
    </row>
    <row r="237" spans="2:24" ht="25.5" x14ac:dyDescent="0.25">
      <c r="B237" s="183" t="s">
        <v>867</v>
      </c>
      <c r="C237" s="183" t="s">
        <v>50</v>
      </c>
      <c r="D237" s="183" t="s">
        <v>51</v>
      </c>
      <c r="E237" s="183" t="s">
        <v>867</v>
      </c>
      <c r="F237" s="184">
        <v>89402</v>
      </c>
      <c r="G237" s="120" t="s">
        <v>1814</v>
      </c>
      <c r="H237" s="183" t="s">
        <v>130</v>
      </c>
      <c r="I237" s="266">
        <v>119.12</v>
      </c>
      <c r="J237" s="324" t="s">
        <v>1815</v>
      </c>
      <c r="K237" s="266">
        <v>14</v>
      </c>
      <c r="L237" s="266">
        <v>1667.68</v>
      </c>
      <c r="M237" s="58"/>
      <c r="N237" s="58"/>
      <c r="O237" s="58"/>
      <c r="P237" s="58"/>
      <c r="Q237" s="58"/>
      <c r="R237" s="58"/>
      <c r="S237" s="58"/>
      <c r="T237" s="58"/>
      <c r="U237" s="58"/>
      <c r="V237" s="58"/>
      <c r="W237" s="58"/>
      <c r="X237" s="58"/>
    </row>
    <row r="238" spans="2:24" ht="25.5" x14ac:dyDescent="0.25">
      <c r="B238" s="183" t="s">
        <v>868</v>
      </c>
      <c r="C238" s="183" t="s">
        <v>50</v>
      </c>
      <c r="D238" s="183" t="s">
        <v>51</v>
      </c>
      <c r="E238" s="183" t="s">
        <v>868</v>
      </c>
      <c r="F238" s="184">
        <v>89357</v>
      </c>
      <c r="G238" s="120" t="s">
        <v>1843</v>
      </c>
      <c r="H238" s="183" t="s">
        <v>130</v>
      </c>
      <c r="I238" s="266">
        <v>7.77</v>
      </c>
      <c r="J238" s="324" t="s">
        <v>1844</v>
      </c>
      <c r="K238" s="266">
        <v>36.31</v>
      </c>
      <c r="L238" s="266">
        <v>282.12</v>
      </c>
      <c r="M238" s="58"/>
      <c r="N238" s="58"/>
      <c r="O238" s="58"/>
      <c r="P238" s="58"/>
      <c r="Q238" s="58"/>
      <c r="R238" s="58"/>
      <c r="S238" s="58"/>
      <c r="T238" s="58"/>
      <c r="U238" s="58"/>
      <c r="V238" s="58"/>
      <c r="W238" s="58"/>
      <c r="X238" s="58"/>
    </row>
    <row r="239" spans="2:24" ht="38.25" x14ac:dyDescent="0.25">
      <c r="B239" s="183" t="s">
        <v>869</v>
      </c>
      <c r="C239" s="183" t="s">
        <v>50</v>
      </c>
      <c r="D239" s="183" t="s">
        <v>51</v>
      </c>
      <c r="E239" s="183" t="s">
        <v>869</v>
      </c>
      <c r="F239" s="184">
        <v>94651</v>
      </c>
      <c r="G239" s="120" t="s">
        <v>1845</v>
      </c>
      <c r="H239" s="183" t="s">
        <v>130</v>
      </c>
      <c r="I239" s="266">
        <v>47.59</v>
      </c>
      <c r="J239" s="324" t="s">
        <v>1846</v>
      </c>
      <c r="K239" s="266">
        <v>29.58</v>
      </c>
      <c r="L239" s="266">
        <v>1407.71</v>
      </c>
      <c r="M239" s="58"/>
      <c r="N239" s="58"/>
      <c r="O239" s="58"/>
      <c r="P239" s="58"/>
      <c r="Q239" s="58"/>
      <c r="R239" s="58"/>
      <c r="S239" s="58"/>
      <c r="T239" s="58"/>
      <c r="U239" s="58"/>
      <c r="V239" s="58"/>
      <c r="W239" s="58"/>
      <c r="X239" s="58"/>
    </row>
    <row r="240" spans="2:24" ht="25.5" x14ac:dyDescent="0.25">
      <c r="B240" s="183" t="s">
        <v>870</v>
      </c>
      <c r="C240" s="183" t="s">
        <v>50</v>
      </c>
      <c r="D240" s="183" t="s">
        <v>51</v>
      </c>
      <c r="E240" s="183" t="s">
        <v>870</v>
      </c>
      <c r="F240" s="184">
        <v>89440</v>
      </c>
      <c r="G240" s="120" t="s">
        <v>1847</v>
      </c>
      <c r="H240" s="183" t="s">
        <v>108</v>
      </c>
      <c r="I240" s="266">
        <v>7</v>
      </c>
      <c r="J240" s="324" t="s">
        <v>1848</v>
      </c>
      <c r="K240" s="266">
        <v>13.63</v>
      </c>
      <c r="L240" s="266">
        <v>95.41</v>
      </c>
      <c r="M240" s="58"/>
      <c r="N240" s="58"/>
      <c r="O240" s="58"/>
      <c r="P240" s="58"/>
      <c r="Q240" s="58"/>
      <c r="R240" s="58"/>
      <c r="S240" s="58"/>
      <c r="T240" s="58"/>
      <c r="U240" s="58"/>
      <c r="V240" s="58"/>
      <c r="W240" s="58"/>
      <c r="X240" s="58"/>
    </row>
    <row r="241" spans="2:24" ht="25.5" x14ac:dyDescent="0.25">
      <c r="B241" s="183" t="s">
        <v>871</v>
      </c>
      <c r="C241" s="183" t="s">
        <v>50</v>
      </c>
      <c r="D241" s="183" t="s">
        <v>51</v>
      </c>
      <c r="E241" s="183" t="s">
        <v>871</v>
      </c>
      <c r="F241" s="184">
        <v>89443</v>
      </c>
      <c r="G241" s="120" t="s">
        <v>1849</v>
      </c>
      <c r="H241" s="183" t="s">
        <v>108</v>
      </c>
      <c r="I241" s="266">
        <v>1</v>
      </c>
      <c r="J241" s="324" t="s">
        <v>1850</v>
      </c>
      <c r="K241" s="266">
        <v>19.5</v>
      </c>
      <c r="L241" s="266">
        <v>19.5</v>
      </c>
      <c r="M241" s="58"/>
      <c r="N241" s="58"/>
      <c r="O241" s="58"/>
      <c r="P241" s="58"/>
      <c r="Q241" s="58"/>
      <c r="R241" s="58"/>
      <c r="S241" s="58"/>
      <c r="T241" s="58"/>
      <c r="U241" s="58"/>
      <c r="V241" s="58"/>
      <c r="W241" s="58"/>
      <c r="X241" s="58"/>
    </row>
    <row r="242" spans="2:24" ht="25.5" x14ac:dyDescent="0.25">
      <c r="B242" s="183" t="s">
        <v>872</v>
      </c>
      <c r="C242" s="183" t="s">
        <v>50</v>
      </c>
      <c r="D242" s="183" t="s">
        <v>51</v>
      </c>
      <c r="E242" s="183" t="s">
        <v>872</v>
      </c>
      <c r="F242" s="184">
        <v>89625</v>
      </c>
      <c r="G242" s="120" t="s">
        <v>1851</v>
      </c>
      <c r="H242" s="183" t="s">
        <v>108</v>
      </c>
      <c r="I242" s="266">
        <v>4</v>
      </c>
      <c r="J242" s="324" t="s">
        <v>1852</v>
      </c>
      <c r="K242" s="266">
        <v>26.79</v>
      </c>
      <c r="L242" s="266">
        <v>107.16</v>
      </c>
      <c r="M242" s="58"/>
      <c r="N242" s="58"/>
      <c r="O242" s="58"/>
      <c r="P242" s="58"/>
      <c r="Q242" s="58"/>
      <c r="R242" s="58"/>
      <c r="S242" s="58"/>
      <c r="T242" s="58"/>
      <c r="U242" s="58"/>
      <c r="V242" s="58"/>
      <c r="W242" s="58"/>
      <c r="X242" s="58"/>
    </row>
    <row r="243" spans="2:24" ht="25.5" x14ac:dyDescent="0.25">
      <c r="B243" s="183" t="s">
        <v>873</v>
      </c>
      <c r="C243" s="183" t="s">
        <v>50</v>
      </c>
      <c r="D243" s="183" t="s">
        <v>51</v>
      </c>
      <c r="E243" s="183" t="s">
        <v>873</v>
      </c>
      <c r="F243" s="184">
        <v>89627</v>
      </c>
      <c r="G243" s="120" t="s">
        <v>1853</v>
      </c>
      <c r="H243" s="183" t="s">
        <v>108</v>
      </c>
      <c r="I243" s="266">
        <v>9</v>
      </c>
      <c r="J243" s="324" t="s">
        <v>1655</v>
      </c>
      <c r="K243" s="266">
        <v>23.62</v>
      </c>
      <c r="L243" s="266">
        <v>212.58</v>
      </c>
      <c r="M243" s="58"/>
      <c r="N243" s="58"/>
      <c r="O243" s="58"/>
      <c r="P243" s="58"/>
      <c r="Q243" s="58"/>
      <c r="R243" s="58"/>
      <c r="S243" s="58"/>
      <c r="T243" s="58"/>
      <c r="U243" s="58"/>
      <c r="V243" s="58"/>
      <c r="W243" s="58"/>
      <c r="X243" s="58"/>
    </row>
    <row r="244" spans="2:24" ht="38.25" x14ac:dyDescent="0.25">
      <c r="B244" s="183" t="s">
        <v>874</v>
      </c>
      <c r="C244" s="183" t="s">
        <v>50</v>
      </c>
      <c r="D244" s="183" t="s">
        <v>51</v>
      </c>
      <c r="E244" s="183" t="s">
        <v>874</v>
      </c>
      <c r="F244" s="184">
        <v>89366</v>
      </c>
      <c r="G244" s="120" t="s">
        <v>1854</v>
      </c>
      <c r="H244" s="183" t="s">
        <v>108</v>
      </c>
      <c r="I244" s="266">
        <v>1</v>
      </c>
      <c r="J244" s="324" t="s">
        <v>1855</v>
      </c>
      <c r="K244" s="266">
        <v>18.87</v>
      </c>
      <c r="L244" s="266">
        <v>18.87</v>
      </c>
      <c r="M244" s="58"/>
      <c r="N244" s="58"/>
      <c r="O244" s="58"/>
      <c r="P244" s="58"/>
      <c r="Q244" s="58"/>
      <c r="R244" s="58"/>
      <c r="S244" s="58"/>
      <c r="T244" s="58"/>
      <c r="U244" s="58"/>
      <c r="V244" s="58"/>
      <c r="W244" s="58"/>
      <c r="X244" s="58"/>
    </row>
    <row r="245" spans="2:24" ht="38.25" x14ac:dyDescent="0.25">
      <c r="B245" s="183" t="s">
        <v>875</v>
      </c>
      <c r="C245" s="183" t="s">
        <v>50</v>
      </c>
      <c r="D245" s="183" t="s">
        <v>51</v>
      </c>
      <c r="E245" s="183" t="s">
        <v>875</v>
      </c>
      <c r="F245" s="184">
        <v>90373</v>
      </c>
      <c r="G245" s="120" t="s">
        <v>1856</v>
      </c>
      <c r="H245" s="183" t="s">
        <v>108</v>
      </c>
      <c r="I245" s="266">
        <v>17</v>
      </c>
      <c r="J245" s="324" t="s">
        <v>1857</v>
      </c>
      <c r="K245" s="266">
        <v>14.99</v>
      </c>
      <c r="L245" s="266">
        <v>254.83</v>
      </c>
      <c r="M245" s="58"/>
      <c r="N245" s="58"/>
      <c r="O245" s="58"/>
      <c r="P245" s="58"/>
      <c r="Q245" s="58"/>
      <c r="R245" s="58"/>
      <c r="S245" s="58"/>
      <c r="T245" s="58"/>
      <c r="U245" s="58"/>
      <c r="V245" s="58"/>
      <c r="W245" s="58"/>
      <c r="X245" s="58"/>
    </row>
    <row r="246" spans="2:24" ht="38.25" x14ac:dyDescent="0.25">
      <c r="B246" s="183" t="s">
        <v>876</v>
      </c>
      <c r="C246" s="183" t="s">
        <v>50</v>
      </c>
      <c r="D246" s="183" t="s">
        <v>51</v>
      </c>
      <c r="E246" s="183" t="s">
        <v>876</v>
      </c>
      <c r="F246" s="184">
        <v>102623</v>
      </c>
      <c r="G246" s="120" t="s">
        <v>1858</v>
      </c>
      <c r="H246" s="183" t="s">
        <v>108</v>
      </c>
      <c r="I246" s="266">
        <v>1</v>
      </c>
      <c r="J246" s="324" t="s">
        <v>1859</v>
      </c>
      <c r="K246" s="266">
        <v>1024.9000000000001</v>
      </c>
      <c r="L246" s="266">
        <v>1024.9000000000001</v>
      </c>
      <c r="M246" s="58"/>
      <c r="N246" s="58"/>
      <c r="O246" s="58"/>
      <c r="P246" s="58"/>
      <c r="Q246" s="58"/>
      <c r="R246" s="58"/>
      <c r="S246" s="58"/>
      <c r="T246" s="58"/>
      <c r="U246" s="58"/>
      <c r="V246" s="58"/>
      <c r="W246" s="58"/>
      <c r="X246" s="58"/>
    </row>
    <row r="247" spans="2:24" ht="38.25" x14ac:dyDescent="0.25">
      <c r="B247" s="183" t="s">
        <v>877</v>
      </c>
      <c r="C247" s="183" t="s">
        <v>50</v>
      </c>
      <c r="D247" s="183" t="s">
        <v>51</v>
      </c>
      <c r="E247" s="183" t="s">
        <v>877</v>
      </c>
      <c r="F247" s="184">
        <v>90443</v>
      </c>
      <c r="G247" s="120" t="s">
        <v>1798</v>
      </c>
      <c r="H247" s="183" t="s">
        <v>130</v>
      </c>
      <c r="I247" s="266">
        <v>47.648000000000003</v>
      </c>
      <c r="J247" s="324" t="s">
        <v>1799</v>
      </c>
      <c r="K247" s="266">
        <v>8.5399999999999991</v>
      </c>
      <c r="L247" s="266">
        <v>406.91</v>
      </c>
      <c r="M247" s="58"/>
      <c r="N247" s="58"/>
      <c r="O247" s="58"/>
      <c r="P247" s="58"/>
      <c r="Q247" s="58"/>
      <c r="R247" s="58"/>
      <c r="S247" s="58"/>
      <c r="T247" s="58"/>
      <c r="U247" s="58"/>
      <c r="V247" s="58"/>
      <c r="W247" s="58"/>
      <c r="X247" s="58"/>
    </row>
    <row r="248" spans="2:24" ht="38.25" x14ac:dyDescent="0.25">
      <c r="B248" s="183" t="s">
        <v>878</v>
      </c>
      <c r="C248" s="183" t="s">
        <v>50</v>
      </c>
      <c r="D248" s="183" t="s">
        <v>51</v>
      </c>
      <c r="E248" s="183" t="s">
        <v>878</v>
      </c>
      <c r="F248" s="184">
        <v>91222</v>
      </c>
      <c r="G248" s="120" t="s">
        <v>1800</v>
      </c>
      <c r="H248" s="183" t="s">
        <v>130</v>
      </c>
      <c r="I248" s="266">
        <v>47.59</v>
      </c>
      <c r="J248" s="324" t="s">
        <v>1801</v>
      </c>
      <c r="K248" s="266">
        <v>9.48</v>
      </c>
      <c r="L248" s="266">
        <v>451.15</v>
      </c>
      <c r="M248" s="58"/>
      <c r="N248" s="58"/>
      <c r="O248" s="58"/>
      <c r="P248" s="58"/>
      <c r="Q248" s="58"/>
      <c r="R248" s="58"/>
      <c r="S248" s="58"/>
      <c r="T248" s="58"/>
      <c r="U248" s="58"/>
      <c r="V248" s="58"/>
      <c r="W248" s="58"/>
      <c r="X248" s="58"/>
    </row>
    <row r="249" spans="2:24" ht="25.5" x14ac:dyDescent="0.25">
      <c r="B249" s="183" t="s">
        <v>879</v>
      </c>
      <c r="C249" s="183" t="s">
        <v>50</v>
      </c>
      <c r="D249" s="183" t="s">
        <v>51</v>
      </c>
      <c r="E249" s="183" t="s">
        <v>879</v>
      </c>
      <c r="F249" s="184">
        <v>93358</v>
      </c>
      <c r="G249" s="120" t="s">
        <v>1802</v>
      </c>
      <c r="H249" s="183" t="s">
        <v>1626</v>
      </c>
      <c r="I249" s="266">
        <v>2.472</v>
      </c>
      <c r="J249" s="324" t="s">
        <v>1803</v>
      </c>
      <c r="K249" s="266">
        <v>97.32</v>
      </c>
      <c r="L249" s="266">
        <v>240.57</v>
      </c>
      <c r="M249" s="58"/>
      <c r="N249" s="58"/>
      <c r="O249" s="58"/>
      <c r="P249" s="58"/>
      <c r="Q249" s="58"/>
      <c r="R249" s="58"/>
      <c r="S249" s="58"/>
      <c r="T249" s="58"/>
      <c r="U249" s="58"/>
      <c r="V249" s="58"/>
      <c r="W249" s="58"/>
      <c r="X249" s="58"/>
    </row>
    <row r="250" spans="2:24" ht="25.5" x14ac:dyDescent="0.25">
      <c r="B250" s="183" t="s">
        <v>880</v>
      </c>
      <c r="C250" s="183" t="s">
        <v>50</v>
      </c>
      <c r="D250" s="183" t="s">
        <v>51</v>
      </c>
      <c r="E250" s="183" t="s">
        <v>880</v>
      </c>
      <c r="F250" s="184">
        <v>93382</v>
      </c>
      <c r="G250" s="120" t="s">
        <v>1670</v>
      </c>
      <c r="H250" s="183" t="s">
        <v>1626</v>
      </c>
      <c r="I250" s="266">
        <v>2.472</v>
      </c>
      <c r="J250" s="324" t="s">
        <v>1671</v>
      </c>
      <c r="K250" s="266">
        <v>29.83</v>
      </c>
      <c r="L250" s="266">
        <v>73.73</v>
      </c>
      <c r="M250" s="58"/>
      <c r="N250" s="58"/>
      <c r="O250" s="58"/>
      <c r="P250" s="58"/>
      <c r="Q250" s="58"/>
      <c r="R250" s="58"/>
      <c r="S250" s="58"/>
      <c r="T250" s="58"/>
      <c r="U250" s="58"/>
      <c r="V250" s="58"/>
      <c r="W250" s="58"/>
      <c r="X250" s="58"/>
    </row>
    <row r="251" spans="2:24" x14ac:dyDescent="0.25">
      <c r="B251" s="36" t="s">
        <v>706</v>
      </c>
      <c r="C251" s="36"/>
      <c r="D251" s="36"/>
      <c r="E251" s="36"/>
      <c r="F251" s="36"/>
      <c r="G251" s="37" t="s">
        <v>333</v>
      </c>
      <c r="H251" s="195"/>
      <c r="I251" s="196"/>
      <c r="J251" s="197"/>
      <c r="K251" s="196"/>
      <c r="L251" s="272">
        <v>33474.239999999998</v>
      </c>
      <c r="M251" s="58"/>
      <c r="N251" s="58"/>
      <c r="O251" s="58"/>
      <c r="P251" s="58"/>
      <c r="Q251" s="58"/>
      <c r="R251" s="58"/>
      <c r="S251" s="58"/>
      <c r="T251" s="58"/>
      <c r="U251" s="58"/>
      <c r="V251" s="58"/>
      <c r="W251" s="58"/>
      <c r="X251" s="58"/>
    </row>
    <row r="252" spans="2:24" ht="38.25" x14ac:dyDescent="0.25">
      <c r="B252" s="183" t="s">
        <v>881</v>
      </c>
      <c r="C252" s="183" t="s">
        <v>50</v>
      </c>
      <c r="D252" s="183" t="s">
        <v>51</v>
      </c>
      <c r="E252" s="183" t="s">
        <v>881</v>
      </c>
      <c r="F252" s="184">
        <v>98063</v>
      </c>
      <c r="G252" s="120" t="s">
        <v>1860</v>
      </c>
      <c r="H252" s="183" t="s">
        <v>108</v>
      </c>
      <c r="I252" s="266">
        <v>1</v>
      </c>
      <c r="J252" s="324" t="s">
        <v>1861</v>
      </c>
      <c r="K252" s="266">
        <v>5945.01</v>
      </c>
      <c r="L252" s="266">
        <v>5945.01</v>
      </c>
      <c r="M252" s="58"/>
      <c r="N252" s="58"/>
      <c r="O252" s="58"/>
      <c r="P252" s="58"/>
      <c r="Q252" s="58"/>
      <c r="R252" s="58"/>
      <c r="S252" s="58"/>
      <c r="T252" s="58"/>
      <c r="U252" s="58"/>
      <c r="V252" s="58"/>
      <c r="W252" s="58"/>
      <c r="X252" s="58"/>
    </row>
    <row r="253" spans="2:24" ht="38.25" x14ac:dyDescent="0.25">
      <c r="B253" s="183" t="s">
        <v>882</v>
      </c>
      <c r="C253" s="183" t="s">
        <v>50</v>
      </c>
      <c r="D253" s="183" t="s">
        <v>51</v>
      </c>
      <c r="E253" s="183" t="s">
        <v>882</v>
      </c>
      <c r="F253" s="184">
        <v>99253</v>
      </c>
      <c r="G253" s="120" t="s">
        <v>1862</v>
      </c>
      <c r="H253" s="183" t="s">
        <v>108</v>
      </c>
      <c r="I253" s="266">
        <v>5</v>
      </c>
      <c r="J253" s="324" t="s">
        <v>1863</v>
      </c>
      <c r="K253" s="266">
        <v>651.65</v>
      </c>
      <c r="L253" s="266">
        <v>3258.25</v>
      </c>
      <c r="M253" s="58"/>
      <c r="N253" s="58"/>
      <c r="O253" s="58"/>
      <c r="P253" s="58"/>
      <c r="Q253" s="58"/>
      <c r="R253" s="58"/>
      <c r="S253" s="58"/>
      <c r="T253" s="58"/>
      <c r="U253" s="58"/>
      <c r="V253" s="58"/>
      <c r="W253" s="58"/>
      <c r="X253" s="58"/>
    </row>
    <row r="254" spans="2:24" ht="38.25" x14ac:dyDescent="0.25">
      <c r="B254" s="183" t="s">
        <v>883</v>
      </c>
      <c r="C254" s="183" t="s">
        <v>50</v>
      </c>
      <c r="D254" s="183" t="s">
        <v>51</v>
      </c>
      <c r="E254" s="183" t="s">
        <v>883</v>
      </c>
      <c r="F254" s="184">
        <v>94229</v>
      </c>
      <c r="G254" s="120" t="s">
        <v>1864</v>
      </c>
      <c r="H254" s="183" t="s">
        <v>130</v>
      </c>
      <c r="I254" s="266">
        <v>39.22</v>
      </c>
      <c r="J254" s="324" t="s">
        <v>1865</v>
      </c>
      <c r="K254" s="266">
        <v>203.15</v>
      </c>
      <c r="L254" s="266">
        <v>7967.54</v>
      </c>
      <c r="M254" s="58"/>
      <c r="N254" s="58"/>
      <c r="O254" s="58"/>
      <c r="P254" s="58"/>
      <c r="Q254" s="58"/>
      <c r="R254" s="58"/>
      <c r="S254" s="58"/>
      <c r="T254" s="58"/>
      <c r="U254" s="58"/>
      <c r="V254" s="58"/>
      <c r="W254" s="58"/>
      <c r="X254" s="58"/>
    </row>
    <row r="255" spans="2:24" ht="38.25" x14ac:dyDescent="0.25">
      <c r="B255" s="183" t="s">
        <v>884</v>
      </c>
      <c r="C255" s="183" t="s">
        <v>50</v>
      </c>
      <c r="D255" s="183" t="s">
        <v>51</v>
      </c>
      <c r="E255" s="183" t="s">
        <v>884</v>
      </c>
      <c r="F255" s="184">
        <v>89778</v>
      </c>
      <c r="G255" s="120" t="s">
        <v>1866</v>
      </c>
      <c r="H255" s="183" t="s">
        <v>108</v>
      </c>
      <c r="I255" s="266">
        <v>4</v>
      </c>
      <c r="J255" s="324" t="s">
        <v>1867</v>
      </c>
      <c r="K255" s="266">
        <v>21.6</v>
      </c>
      <c r="L255" s="266">
        <v>86.4</v>
      </c>
      <c r="M255" s="58"/>
      <c r="N255" s="58"/>
      <c r="O255" s="58"/>
      <c r="P255" s="58"/>
      <c r="Q255" s="58"/>
      <c r="R255" s="58"/>
      <c r="S255" s="58"/>
      <c r="T255" s="58"/>
      <c r="U255" s="58"/>
      <c r="V255" s="58"/>
      <c r="W255" s="58"/>
      <c r="X255" s="58"/>
    </row>
    <row r="256" spans="2:24" ht="38.25" x14ac:dyDescent="0.25">
      <c r="B256" s="183" t="s">
        <v>885</v>
      </c>
      <c r="C256" s="183" t="s">
        <v>50</v>
      </c>
      <c r="D256" s="183" t="s">
        <v>51</v>
      </c>
      <c r="E256" s="183" t="s">
        <v>885</v>
      </c>
      <c r="F256" s="184">
        <v>89714</v>
      </c>
      <c r="G256" s="120" t="s">
        <v>1788</v>
      </c>
      <c r="H256" s="183" t="s">
        <v>130</v>
      </c>
      <c r="I256" s="266">
        <v>26.79</v>
      </c>
      <c r="J256" s="324" t="s">
        <v>1789</v>
      </c>
      <c r="K256" s="266">
        <v>43.68</v>
      </c>
      <c r="L256" s="266">
        <v>1170.18</v>
      </c>
      <c r="M256" s="58"/>
      <c r="N256" s="58"/>
      <c r="O256" s="58"/>
      <c r="P256" s="58"/>
      <c r="Q256" s="58"/>
      <c r="R256" s="58"/>
      <c r="S256" s="58"/>
      <c r="T256" s="58"/>
      <c r="U256" s="58"/>
      <c r="V256" s="58"/>
      <c r="W256" s="58"/>
      <c r="X256" s="58"/>
    </row>
    <row r="257" spans="2:24" ht="38.25" x14ac:dyDescent="0.25">
      <c r="B257" s="183" t="s">
        <v>886</v>
      </c>
      <c r="C257" s="183" t="s">
        <v>50</v>
      </c>
      <c r="D257" s="183" t="s">
        <v>51</v>
      </c>
      <c r="E257" s="183" t="s">
        <v>886</v>
      </c>
      <c r="F257" s="184">
        <v>89531</v>
      </c>
      <c r="G257" s="120" t="s">
        <v>1868</v>
      </c>
      <c r="H257" s="183" t="s">
        <v>108</v>
      </c>
      <c r="I257" s="266">
        <v>3</v>
      </c>
      <c r="J257" s="324" t="s">
        <v>1869</v>
      </c>
      <c r="K257" s="266">
        <v>45.14</v>
      </c>
      <c r="L257" s="266">
        <v>135.41999999999999</v>
      </c>
      <c r="M257" s="58"/>
      <c r="N257" s="58"/>
      <c r="O257" s="58"/>
      <c r="P257" s="58"/>
      <c r="Q257" s="58"/>
      <c r="R257" s="58"/>
      <c r="S257" s="58"/>
      <c r="T257" s="58"/>
      <c r="U257" s="58"/>
      <c r="V257" s="58"/>
      <c r="W257" s="58"/>
      <c r="X257" s="58"/>
    </row>
    <row r="258" spans="2:24" ht="38.25" x14ac:dyDescent="0.25">
      <c r="B258" s="183" t="s">
        <v>1103</v>
      </c>
      <c r="C258" s="183" t="s">
        <v>50</v>
      </c>
      <c r="D258" s="183" t="s">
        <v>51</v>
      </c>
      <c r="E258" s="183" t="s">
        <v>1103</v>
      </c>
      <c r="F258" s="184">
        <v>89529</v>
      </c>
      <c r="G258" s="120" t="s">
        <v>1870</v>
      </c>
      <c r="H258" s="183" t="s">
        <v>108</v>
      </c>
      <c r="I258" s="266">
        <v>14</v>
      </c>
      <c r="J258" s="324" t="s">
        <v>1871</v>
      </c>
      <c r="K258" s="266">
        <v>43.87</v>
      </c>
      <c r="L258" s="266">
        <v>614.17999999999995</v>
      </c>
      <c r="M258" s="58"/>
      <c r="N258" s="58"/>
      <c r="O258" s="58"/>
      <c r="P258" s="58"/>
      <c r="Q258" s="58"/>
      <c r="R258" s="58"/>
      <c r="S258" s="58"/>
      <c r="T258" s="58"/>
      <c r="U258" s="58"/>
      <c r="V258" s="58"/>
      <c r="W258" s="58"/>
      <c r="X258" s="58"/>
    </row>
    <row r="259" spans="2:24" ht="25.5" x14ac:dyDescent="0.25">
      <c r="B259" s="183" t="s">
        <v>1104</v>
      </c>
      <c r="C259" s="183" t="s">
        <v>50</v>
      </c>
      <c r="D259" s="183" t="s">
        <v>51</v>
      </c>
      <c r="E259" s="183" t="s">
        <v>1104</v>
      </c>
      <c r="F259" s="184">
        <v>89512</v>
      </c>
      <c r="G259" s="120" t="s">
        <v>1872</v>
      </c>
      <c r="H259" s="183" t="s">
        <v>130</v>
      </c>
      <c r="I259" s="266">
        <v>78.72</v>
      </c>
      <c r="J259" s="324" t="s">
        <v>1873</v>
      </c>
      <c r="K259" s="266">
        <v>58.04</v>
      </c>
      <c r="L259" s="266">
        <v>4568.8999999999996</v>
      </c>
      <c r="M259" s="58"/>
      <c r="N259" s="58"/>
      <c r="O259" s="58"/>
      <c r="P259" s="58"/>
      <c r="Q259" s="58"/>
      <c r="R259" s="58"/>
      <c r="S259" s="58"/>
      <c r="T259" s="58"/>
      <c r="U259" s="58"/>
      <c r="V259" s="58"/>
      <c r="W259" s="58"/>
      <c r="X259" s="58"/>
    </row>
    <row r="260" spans="2:24" ht="25.5" x14ac:dyDescent="0.25">
      <c r="B260" s="183" t="s">
        <v>1105</v>
      </c>
      <c r="C260" s="183" t="s">
        <v>50</v>
      </c>
      <c r="D260" s="183" t="s">
        <v>51</v>
      </c>
      <c r="E260" s="183" t="s">
        <v>1105</v>
      </c>
      <c r="F260" s="184">
        <v>104166</v>
      </c>
      <c r="G260" s="120" t="s">
        <v>1874</v>
      </c>
      <c r="H260" s="183" t="s">
        <v>130</v>
      </c>
      <c r="I260" s="266">
        <v>49.1</v>
      </c>
      <c r="J260" s="324" t="s">
        <v>1875</v>
      </c>
      <c r="K260" s="266">
        <v>90.27</v>
      </c>
      <c r="L260" s="266">
        <v>4432.25</v>
      </c>
      <c r="M260" s="58"/>
      <c r="N260" s="58"/>
      <c r="O260" s="58"/>
      <c r="P260" s="58"/>
      <c r="Q260" s="58"/>
      <c r="R260" s="58"/>
      <c r="S260" s="58"/>
      <c r="T260" s="58"/>
      <c r="U260" s="58"/>
      <c r="V260" s="58"/>
      <c r="W260" s="58"/>
      <c r="X260" s="58"/>
    </row>
    <row r="261" spans="2:24" x14ac:dyDescent="0.25">
      <c r="B261" s="183" t="s">
        <v>1106</v>
      </c>
      <c r="C261" s="183" t="s">
        <v>50</v>
      </c>
      <c r="D261" s="183" t="s">
        <v>93</v>
      </c>
      <c r="E261" s="183" t="s">
        <v>1106</v>
      </c>
      <c r="F261" s="184">
        <v>70340</v>
      </c>
      <c r="G261" s="120" t="s">
        <v>603</v>
      </c>
      <c r="H261" s="183" t="s">
        <v>108</v>
      </c>
      <c r="I261" s="266">
        <v>13</v>
      </c>
      <c r="J261" s="324">
        <v>44.59</v>
      </c>
      <c r="K261" s="266">
        <v>54.49</v>
      </c>
      <c r="L261" s="266">
        <v>708.37</v>
      </c>
      <c r="M261" s="58"/>
      <c r="N261" s="58"/>
      <c r="O261" s="58"/>
      <c r="P261" s="58"/>
      <c r="Q261" s="58"/>
      <c r="R261" s="58"/>
      <c r="S261" s="58"/>
      <c r="T261" s="58"/>
      <c r="U261" s="58"/>
      <c r="V261" s="58"/>
      <c r="W261" s="58"/>
      <c r="X261" s="58"/>
    </row>
    <row r="262" spans="2:24" ht="38.25" x14ac:dyDescent="0.25">
      <c r="B262" s="183" t="s">
        <v>1107</v>
      </c>
      <c r="C262" s="183" t="s">
        <v>50</v>
      </c>
      <c r="D262" s="183" t="s">
        <v>51</v>
      </c>
      <c r="E262" s="183" t="s">
        <v>1107</v>
      </c>
      <c r="F262" s="184">
        <v>89381</v>
      </c>
      <c r="G262" s="120" t="s">
        <v>1876</v>
      </c>
      <c r="H262" s="183" t="s">
        <v>108</v>
      </c>
      <c r="I262" s="266">
        <v>13</v>
      </c>
      <c r="J262" s="324" t="s">
        <v>1877</v>
      </c>
      <c r="K262" s="266">
        <v>14.48</v>
      </c>
      <c r="L262" s="266">
        <v>188.24</v>
      </c>
      <c r="M262" s="58"/>
      <c r="N262" s="58"/>
      <c r="O262" s="58"/>
      <c r="P262" s="58"/>
      <c r="Q262" s="58"/>
      <c r="R262" s="58"/>
      <c r="S262" s="58"/>
      <c r="T262" s="58"/>
      <c r="U262" s="58"/>
      <c r="V262" s="58"/>
      <c r="W262" s="58"/>
      <c r="X262" s="58"/>
    </row>
    <row r="263" spans="2:24" ht="25.5" x14ac:dyDescent="0.25">
      <c r="B263" s="183" t="s">
        <v>1108</v>
      </c>
      <c r="C263" s="183" t="s">
        <v>50</v>
      </c>
      <c r="D263" s="183" t="s">
        <v>51</v>
      </c>
      <c r="E263" s="183" t="s">
        <v>1108</v>
      </c>
      <c r="F263" s="184">
        <v>89869</v>
      </c>
      <c r="G263" s="120" t="s">
        <v>1878</v>
      </c>
      <c r="H263" s="183" t="s">
        <v>108</v>
      </c>
      <c r="I263" s="266">
        <v>11</v>
      </c>
      <c r="J263" s="324" t="s">
        <v>1879</v>
      </c>
      <c r="K263" s="266">
        <v>11.68</v>
      </c>
      <c r="L263" s="266">
        <v>128.47999999999999</v>
      </c>
      <c r="M263" s="58"/>
      <c r="N263" s="58"/>
      <c r="O263" s="58"/>
      <c r="P263" s="58"/>
      <c r="Q263" s="58"/>
      <c r="R263" s="58"/>
      <c r="S263" s="58"/>
      <c r="T263" s="58"/>
      <c r="U263" s="58"/>
      <c r="V263" s="58"/>
      <c r="W263" s="58"/>
      <c r="X263" s="58"/>
    </row>
    <row r="264" spans="2:24" ht="38.25" x14ac:dyDescent="0.25">
      <c r="B264" s="183" t="s">
        <v>1109</v>
      </c>
      <c r="C264" s="183" t="s">
        <v>50</v>
      </c>
      <c r="D264" s="183" t="s">
        <v>51</v>
      </c>
      <c r="E264" s="183" t="s">
        <v>1109</v>
      </c>
      <c r="F264" s="184">
        <v>89409</v>
      </c>
      <c r="G264" s="120" t="s">
        <v>1808</v>
      </c>
      <c r="H264" s="183" t="s">
        <v>108</v>
      </c>
      <c r="I264" s="266">
        <v>34</v>
      </c>
      <c r="J264" s="324" t="s">
        <v>1809</v>
      </c>
      <c r="K264" s="266">
        <v>10.77</v>
      </c>
      <c r="L264" s="266">
        <v>366.18</v>
      </c>
      <c r="M264" s="58"/>
      <c r="N264" s="58"/>
      <c r="O264" s="58"/>
      <c r="P264" s="58"/>
      <c r="Q264" s="58"/>
      <c r="R264" s="58"/>
      <c r="S264" s="58"/>
      <c r="T264" s="58"/>
      <c r="U264" s="58"/>
      <c r="V264" s="58"/>
      <c r="W264" s="58"/>
      <c r="X264" s="58"/>
    </row>
    <row r="265" spans="2:24" ht="38.25" x14ac:dyDescent="0.25">
      <c r="B265" s="183" t="s">
        <v>1110</v>
      </c>
      <c r="C265" s="183" t="s">
        <v>50</v>
      </c>
      <c r="D265" s="183" t="s">
        <v>51</v>
      </c>
      <c r="E265" s="183" t="s">
        <v>1110</v>
      </c>
      <c r="F265" s="184">
        <v>89408</v>
      </c>
      <c r="G265" s="120" t="s">
        <v>1810</v>
      </c>
      <c r="H265" s="183" t="s">
        <v>108</v>
      </c>
      <c r="I265" s="266">
        <v>30</v>
      </c>
      <c r="J265" s="324" t="s">
        <v>1811</v>
      </c>
      <c r="K265" s="266">
        <v>9.83</v>
      </c>
      <c r="L265" s="266">
        <v>294.89999999999998</v>
      </c>
      <c r="M265" s="58"/>
      <c r="N265" s="58"/>
      <c r="O265" s="58"/>
      <c r="P265" s="58"/>
      <c r="Q265" s="58"/>
      <c r="R265" s="58"/>
      <c r="S265" s="58"/>
      <c r="T265" s="58"/>
      <c r="U265" s="58"/>
      <c r="V265" s="58"/>
      <c r="W265" s="58"/>
      <c r="X265" s="58"/>
    </row>
    <row r="266" spans="2:24" ht="25.5" x14ac:dyDescent="0.25">
      <c r="B266" s="183" t="s">
        <v>1111</v>
      </c>
      <c r="C266" s="183" t="s">
        <v>50</v>
      </c>
      <c r="D266" s="183" t="s">
        <v>51</v>
      </c>
      <c r="E266" s="183" t="s">
        <v>1111</v>
      </c>
      <c r="F266" s="184">
        <v>89402</v>
      </c>
      <c r="G266" s="120" t="s">
        <v>1814</v>
      </c>
      <c r="H266" s="183" t="s">
        <v>130</v>
      </c>
      <c r="I266" s="266">
        <v>118.33</v>
      </c>
      <c r="J266" s="324" t="s">
        <v>1815</v>
      </c>
      <c r="K266" s="266">
        <v>14</v>
      </c>
      <c r="L266" s="266">
        <v>1656.62</v>
      </c>
      <c r="M266" s="58"/>
      <c r="N266" s="58"/>
      <c r="O266" s="58"/>
      <c r="P266" s="58"/>
      <c r="Q266" s="58"/>
      <c r="R266" s="58"/>
      <c r="S266" s="58"/>
      <c r="T266" s="58"/>
      <c r="U266" s="58"/>
      <c r="V266" s="58"/>
      <c r="W266" s="58"/>
      <c r="X266" s="58"/>
    </row>
    <row r="267" spans="2:24" ht="38.25" x14ac:dyDescent="0.25">
      <c r="B267" s="183" t="s">
        <v>1112</v>
      </c>
      <c r="C267" s="183" t="s">
        <v>50</v>
      </c>
      <c r="D267" s="183" t="s">
        <v>51</v>
      </c>
      <c r="E267" s="183" t="s">
        <v>1112</v>
      </c>
      <c r="F267" s="184">
        <v>90443</v>
      </c>
      <c r="G267" s="120" t="s">
        <v>1798</v>
      </c>
      <c r="H267" s="183" t="s">
        <v>130</v>
      </c>
      <c r="I267" s="266">
        <v>82.830999999999989</v>
      </c>
      <c r="J267" s="324" t="s">
        <v>1799</v>
      </c>
      <c r="K267" s="266">
        <v>8.5399999999999991</v>
      </c>
      <c r="L267" s="266">
        <v>707.37</v>
      </c>
      <c r="M267" s="58"/>
      <c r="N267" s="58"/>
      <c r="O267" s="58"/>
      <c r="P267" s="58"/>
      <c r="Q267" s="58"/>
      <c r="R267" s="58"/>
      <c r="S267" s="58"/>
      <c r="T267" s="58"/>
      <c r="U267" s="58"/>
      <c r="V267" s="58"/>
      <c r="W267" s="58"/>
      <c r="X267" s="58"/>
    </row>
    <row r="268" spans="2:24" ht="25.5" x14ac:dyDescent="0.25">
      <c r="B268" s="183" t="s">
        <v>1113</v>
      </c>
      <c r="C268" s="183" t="s">
        <v>50</v>
      </c>
      <c r="D268" s="183" t="s">
        <v>51</v>
      </c>
      <c r="E268" s="183" t="s">
        <v>1113</v>
      </c>
      <c r="F268" s="184">
        <v>93358</v>
      </c>
      <c r="G268" s="120" t="s">
        <v>1802</v>
      </c>
      <c r="H268" s="183" t="s">
        <v>1626</v>
      </c>
      <c r="I268" s="266">
        <v>9.7991399999999995</v>
      </c>
      <c r="J268" s="324" t="s">
        <v>1803</v>
      </c>
      <c r="K268" s="266">
        <v>97.32</v>
      </c>
      <c r="L268" s="266">
        <v>953.65</v>
      </c>
      <c r="M268" s="58"/>
      <c r="N268" s="58"/>
      <c r="O268" s="58"/>
      <c r="P268" s="58"/>
      <c r="Q268" s="58"/>
      <c r="R268" s="58"/>
      <c r="S268" s="58"/>
      <c r="T268" s="58"/>
      <c r="U268" s="58"/>
      <c r="V268" s="58"/>
      <c r="W268" s="58"/>
      <c r="X268" s="58"/>
    </row>
    <row r="269" spans="2:24" ht="25.5" x14ac:dyDescent="0.25">
      <c r="B269" s="183" t="s">
        <v>1114</v>
      </c>
      <c r="C269" s="183" t="s">
        <v>50</v>
      </c>
      <c r="D269" s="183" t="s">
        <v>51</v>
      </c>
      <c r="E269" s="183" t="s">
        <v>1114</v>
      </c>
      <c r="F269" s="184">
        <v>93382</v>
      </c>
      <c r="G269" s="120" t="s">
        <v>1670</v>
      </c>
      <c r="H269" s="183" t="s">
        <v>1626</v>
      </c>
      <c r="I269" s="266">
        <v>9.7991399999999995</v>
      </c>
      <c r="J269" s="324" t="s">
        <v>1671</v>
      </c>
      <c r="K269" s="266">
        <v>29.83</v>
      </c>
      <c r="L269" s="266">
        <v>292.3</v>
      </c>
      <c r="M269" s="58"/>
      <c r="N269" s="58"/>
      <c r="O269" s="58"/>
      <c r="P269" s="58"/>
      <c r="Q269" s="58"/>
      <c r="R269" s="58"/>
      <c r="S269" s="58"/>
      <c r="T269" s="58"/>
      <c r="U269" s="58"/>
      <c r="V269" s="58"/>
      <c r="W269" s="58"/>
      <c r="X269" s="58"/>
    </row>
    <row r="270" spans="2:24" x14ac:dyDescent="0.25">
      <c r="B270" s="454"/>
      <c r="C270" s="454"/>
      <c r="D270" s="454"/>
      <c r="E270" s="454"/>
      <c r="F270" s="455"/>
      <c r="G270" s="449"/>
      <c r="H270" s="454"/>
      <c r="I270" s="456"/>
      <c r="J270" s="457"/>
      <c r="K270" s="456"/>
      <c r="L270" s="458"/>
      <c r="M270" s="58"/>
      <c r="N270" s="58"/>
      <c r="O270" s="58"/>
      <c r="P270" s="58"/>
      <c r="Q270" s="58"/>
      <c r="R270" s="58"/>
      <c r="S270" s="58"/>
      <c r="T270" s="58"/>
      <c r="U270" s="58"/>
      <c r="V270" s="58"/>
      <c r="W270" s="58"/>
      <c r="X270" s="58"/>
    </row>
    <row r="271" spans="2:24" x14ac:dyDescent="0.25">
      <c r="B271" s="30" t="s">
        <v>707</v>
      </c>
      <c r="C271" s="30"/>
      <c r="D271" s="30"/>
      <c r="E271" s="30"/>
      <c r="F271" s="30"/>
      <c r="G271" s="31" t="s">
        <v>127</v>
      </c>
      <c r="H271" s="192"/>
      <c r="I271" s="193"/>
      <c r="J271" s="194"/>
      <c r="K271" s="193"/>
      <c r="L271" s="271">
        <v>10631.34</v>
      </c>
      <c r="M271" s="58"/>
      <c r="N271" s="58"/>
      <c r="O271" s="58"/>
      <c r="P271" s="58"/>
      <c r="Q271" s="58"/>
      <c r="R271" s="58"/>
      <c r="S271" s="58"/>
      <c r="T271" s="58"/>
      <c r="U271" s="58"/>
      <c r="V271" s="58"/>
      <c r="W271" s="58"/>
      <c r="X271" s="58"/>
    </row>
    <row r="272" spans="2:24" x14ac:dyDescent="0.25">
      <c r="B272" s="36" t="s">
        <v>708</v>
      </c>
      <c r="C272" s="36"/>
      <c r="D272" s="36"/>
      <c r="E272" s="36"/>
      <c r="F272" s="36"/>
      <c r="G272" s="37" t="s">
        <v>718</v>
      </c>
      <c r="H272" s="195"/>
      <c r="I272" s="196"/>
      <c r="J272" s="197"/>
      <c r="K272" s="196"/>
      <c r="L272" s="272">
        <v>5269.3600000000006</v>
      </c>
      <c r="M272" s="58"/>
      <c r="N272" s="58"/>
      <c r="O272" s="58"/>
      <c r="P272" s="58"/>
      <c r="Q272" s="58"/>
      <c r="R272" s="58"/>
      <c r="S272" s="58"/>
      <c r="T272" s="58"/>
      <c r="U272" s="58"/>
      <c r="V272" s="58"/>
      <c r="W272" s="58"/>
      <c r="X272" s="58"/>
    </row>
    <row r="273" spans="2:24" ht="51" x14ac:dyDescent="0.25">
      <c r="B273" s="183" t="s">
        <v>887</v>
      </c>
      <c r="C273" s="183" t="s">
        <v>50</v>
      </c>
      <c r="D273" s="183" t="s">
        <v>51</v>
      </c>
      <c r="E273" s="183" t="s">
        <v>887</v>
      </c>
      <c r="F273" s="184">
        <v>86919</v>
      </c>
      <c r="G273" s="120" t="s">
        <v>1880</v>
      </c>
      <c r="H273" s="183" t="s">
        <v>108</v>
      </c>
      <c r="I273" s="266">
        <v>2</v>
      </c>
      <c r="J273" s="324" t="s">
        <v>1881</v>
      </c>
      <c r="K273" s="266">
        <v>1158.4000000000001</v>
      </c>
      <c r="L273" s="266">
        <v>2316.8000000000002</v>
      </c>
      <c r="M273" s="58"/>
      <c r="N273" s="58"/>
      <c r="O273" s="58"/>
      <c r="P273" s="58"/>
      <c r="Q273" s="58"/>
      <c r="R273" s="58"/>
      <c r="S273" s="58"/>
      <c r="T273" s="58"/>
      <c r="U273" s="58"/>
      <c r="V273" s="58"/>
      <c r="W273" s="58"/>
      <c r="X273" s="58"/>
    </row>
    <row r="274" spans="2:24" ht="51" x14ac:dyDescent="0.25">
      <c r="B274" s="183" t="s">
        <v>888</v>
      </c>
      <c r="C274" s="183" t="s">
        <v>50</v>
      </c>
      <c r="D274" s="183" t="s">
        <v>53</v>
      </c>
      <c r="E274" s="183" t="s">
        <v>888</v>
      </c>
      <c r="F274" s="184" t="s">
        <v>1117</v>
      </c>
      <c r="G274" s="120" t="s">
        <v>1116</v>
      </c>
      <c r="H274" s="183" t="s">
        <v>108</v>
      </c>
      <c r="I274" s="266">
        <v>13</v>
      </c>
      <c r="J274" s="324">
        <v>185.82999999999998</v>
      </c>
      <c r="K274" s="266">
        <v>227.12</v>
      </c>
      <c r="L274" s="266">
        <v>2952.56</v>
      </c>
      <c r="M274" s="58"/>
      <c r="N274" s="58"/>
      <c r="O274" s="58"/>
      <c r="P274" s="58"/>
      <c r="Q274" s="58"/>
      <c r="R274" s="58"/>
      <c r="S274" s="58"/>
      <c r="T274" s="58"/>
      <c r="U274" s="58"/>
      <c r="V274" s="58"/>
      <c r="W274" s="58"/>
      <c r="X274" s="58"/>
    </row>
    <row r="275" spans="2:24" x14ac:dyDescent="0.25">
      <c r="B275" s="36" t="s">
        <v>709</v>
      </c>
      <c r="C275" s="36"/>
      <c r="D275" s="36"/>
      <c r="E275" s="36"/>
      <c r="F275" s="36"/>
      <c r="G275" s="37" t="s">
        <v>717</v>
      </c>
      <c r="H275" s="195"/>
      <c r="I275" s="196"/>
      <c r="J275" s="197"/>
      <c r="K275" s="196"/>
      <c r="L275" s="272">
        <v>3435.9</v>
      </c>
      <c r="M275" s="58"/>
      <c r="N275" s="58"/>
      <c r="O275" s="58"/>
      <c r="P275" s="58"/>
      <c r="Q275" s="58"/>
      <c r="R275" s="58"/>
      <c r="S275" s="58"/>
      <c r="T275" s="58"/>
      <c r="U275" s="58"/>
      <c r="V275" s="58"/>
      <c r="W275" s="58"/>
      <c r="X275" s="58"/>
    </row>
    <row r="276" spans="2:24" ht="38.25" x14ac:dyDescent="0.25">
      <c r="B276" s="183" t="s">
        <v>889</v>
      </c>
      <c r="C276" s="183" t="s">
        <v>50</v>
      </c>
      <c r="D276" s="183" t="s">
        <v>52</v>
      </c>
      <c r="E276" s="183" t="s">
        <v>889</v>
      </c>
      <c r="F276" s="184">
        <v>1301003066</v>
      </c>
      <c r="G276" s="120" t="s">
        <v>1882</v>
      </c>
      <c r="H276" s="183" t="s">
        <v>108</v>
      </c>
      <c r="I276" s="266">
        <v>13</v>
      </c>
      <c r="J276" s="324">
        <v>216.25</v>
      </c>
      <c r="K276" s="266">
        <v>264.3</v>
      </c>
      <c r="L276" s="266">
        <v>3435.9</v>
      </c>
      <c r="M276" s="58"/>
      <c r="N276" s="58"/>
      <c r="O276" s="58"/>
      <c r="P276" s="58"/>
      <c r="Q276" s="58"/>
      <c r="R276" s="58"/>
      <c r="S276" s="58"/>
      <c r="T276" s="58"/>
      <c r="U276" s="58"/>
      <c r="V276" s="58"/>
      <c r="W276" s="58"/>
      <c r="X276" s="58"/>
    </row>
    <row r="277" spans="2:24" x14ac:dyDescent="0.25">
      <c r="B277" s="36" t="s">
        <v>710</v>
      </c>
      <c r="C277" s="36"/>
      <c r="D277" s="36"/>
      <c r="E277" s="36"/>
      <c r="F277" s="36"/>
      <c r="G277" s="37" t="s">
        <v>332</v>
      </c>
      <c r="H277" s="195"/>
      <c r="I277" s="196"/>
      <c r="J277" s="197"/>
      <c r="K277" s="196"/>
      <c r="L277" s="272">
        <v>1926.08</v>
      </c>
      <c r="M277" s="58"/>
      <c r="N277" s="58"/>
      <c r="O277" s="58"/>
      <c r="P277" s="58"/>
      <c r="Q277" s="58"/>
      <c r="R277" s="58"/>
      <c r="S277" s="58"/>
      <c r="T277" s="58"/>
      <c r="U277" s="58"/>
      <c r="V277" s="58"/>
      <c r="W277" s="58"/>
      <c r="X277" s="58"/>
    </row>
    <row r="278" spans="2:24" ht="25.5" x14ac:dyDescent="0.25">
      <c r="B278" s="183" t="s">
        <v>890</v>
      </c>
      <c r="C278" s="183" t="s">
        <v>50</v>
      </c>
      <c r="D278" s="183" t="s">
        <v>51</v>
      </c>
      <c r="E278" s="183" t="s">
        <v>890</v>
      </c>
      <c r="F278" s="184">
        <v>95547</v>
      </c>
      <c r="G278" s="120" t="s">
        <v>1883</v>
      </c>
      <c r="H278" s="183" t="s">
        <v>108</v>
      </c>
      <c r="I278" s="266">
        <v>13</v>
      </c>
      <c r="J278" s="324" t="s">
        <v>1884</v>
      </c>
      <c r="K278" s="266">
        <v>72.83</v>
      </c>
      <c r="L278" s="266">
        <v>946.79</v>
      </c>
      <c r="M278" s="58"/>
      <c r="N278" s="58"/>
      <c r="O278" s="58"/>
      <c r="P278" s="58"/>
      <c r="Q278" s="58"/>
      <c r="R278" s="58"/>
      <c r="S278" s="58"/>
      <c r="T278" s="58"/>
      <c r="U278" s="58"/>
      <c r="V278" s="58"/>
      <c r="W278" s="58"/>
      <c r="X278" s="58"/>
    </row>
    <row r="279" spans="2:24" ht="25.5" x14ac:dyDescent="0.25">
      <c r="B279" s="183" t="s">
        <v>891</v>
      </c>
      <c r="C279" s="183" t="s">
        <v>50</v>
      </c>
      <c r="D279" s="183" t="s">
        <v>52</v>
      </c>
      <c r="E279" s="183" t="s">
        <v>891</v>
      </c>
      <c r="F279" s="184">
        <v>1301004064</v>
      </c>
      <c r="G279" s="120" t="s">
        <v>1885</v>
      </c>
      <c r="H279" s="183" t="s">
        <v>108</v>
      </c>
      <c r="I279" s="266">
        <v>13</v>
      </c>
      <c r="J279" s="324">
        <v>61.64</v>
      </c>
      <c r="K279" s="266">
        <v>75.33</v>
      </c>
      <c r="L279" s="266">
        <v>979.29</v>
      </c>
      <c r="M279" s="58"/>
      <c r="N279" s="58"/>
      <c r="O279" s="58"/>
      <c r="P279" s="58"/>
      <c r="Q279" s="58"/>
      <c r="R279" s="58"/>
      <c r="S279" s="58"/>
      <c r="T279" s="58"/>
      <c r="U279" s="58"/>
      <c r="V279" s="58"/>
      <c r="W279" s="58"/>
      <c r="X279" s="58"/>
    </row>
    <row r="280" spans="2:24" x14ac:dyDescent="0.25">
      <c r="B280" s="183"/>
      <c r="C280" s="183"/>
      <c r="D280" s="183"/>
      <c r="E280" s="183"/>
      <c r="F280" s="184"/>
      <c r="G280" s="186"/>
      <c r="H280" s="119"/>
      <c r="I280" s="187"/>
      <c r="J280" s="205"/>
      <c r="K280" s="187"/>
      <c r="L280" s="269"/>
      <c r="M280" s="58"/>
      <c r="N280" s="58"/>
      <c r="O280" s="58"/>
      <c r="P280" s="58"/>
      <c r="Q280" s="58"/>
      <c r="R280" s="58"/>
      <c r="S280" s="58"/>
      <c r="T280" s="58"/>
      <c r="U280" s="58"/>
      <c r="V280" s="58"/>
      <c r="W280" s="58"/>
      <c r="X280" s="58"/>
    </row>
    <row r="281" spans="2:24" x14ac:dyDescent="0.25">
      <c r="B281" s="30" t="s">
        <v>711</v>
      </c>
      <c r="C281" s="30"/>
      <c r="D281" s="30"/>
      <c r="E281" s="30"/>
      <c r="F281" s="30"/>
      <c r="G281" s="31" t="s">
        <v>128</v>
      </c>
      <c r="H281" s="192"/>
      <c r="I281" s="193"/>
      <c r="J281" s="192"/>
      <c r="K281" s="193"/>
      <c r="L281" s="271">
        <v>26875.280000000002</v>
      </c>
      <c r="M281" s="58"/>
      <c r="N281" s="58"/>
      <c r="O281" s="58"/>
      <c r="P281" s="58"/>
      <c r="Q281" s="58"/>
      <c r="R281" s="58"/>
      <c r="S281" s="58"/>
      <c r="T281" s="58"/>
      <c r="U281" s="58"/>
      <c r="V281" s="58"/>
      <c r="W281" s="58"/>
      <c r="X281" s="58"/>
    </row>
    <row r="282" spans="2:24" x14ac:dyDescent="0.25">
      <c r="B282" s="36" t="s">
        <v>712</v>
      </c>
      <c r="C282" s="36"/>
      <c r="D282" s="36"/>
      <c r="E282" s="36"/>
      <c r="F282" s="36"/>
      <c r="G282" s="37" t="s">
        <v>718</v>
      </c>
      <c r="H282" s="195"/>
      <c r="I282" s="196"/>
      <c r="J282" s="197"/>
      <c r="K282" s="196"/>
      <c r="L282" s="272">
        <v>4611.96</v>
      </c>
      <c r="M282" s="58"/>
      <c r="N282" s="58"/>
      <c r="O282" s="58"/>
      <c r="P282" s="58"/>
      <c r="Q282" s="58"/>
      <c r="R282" s="58"/>
      <c r="S282" s="58"/>
      <c r="T282" s="58"/>
      <c r="U282" s="58"/>
      <c r="V282" s="58"/>
      <c r="W282" s="58"/>
      <c r="X282" s="58"/>
    </row>
    <row r="283" spans="2:24" ht="51" x14ac:dyDescent="0.25">
      <c r="B283" s="183" t="s">
        <v>892</v>
      </c>
      <c r="C283" s="183" t="s">
        <v>50</v>
      </c>
      <c r="D283" s="183" t="s">
        <v>51</v>
      </c>
      <c r="E283" s="183" t="s">
        <v>892</v>
      </c>
      <c r="F283" s="184">
        <v>95472</v>
      </c>
      <c r="G283" s="120" t="s">
        <v>1886</v>
      </c>
      <c r="H283" s="183" t="s">
        <v>108</v>
      </c>
      <c r="I283" s="266">
        <v>4</v>
      </c>
      <c r="J283" s="324" t="s">
        <v>1887</v>
      </c>
      <c r="K283" s="266">
        <v>925.87</v>
      </c>
      <c r="L283" s="266">
        <v>3703.48</v>
      </c>
      <c r="M283" s="58"/>
      <c r="N283" s="58"/>
      <c r="O283" s="58"/>
      <c r="P283" s="58"/>
      <c r="Q283" s="58"/>
      <c r="R283" s="58"/>
      <c r="S283" s="58"/>
      <c r="T283" s="58"/>
      <c r="U283" s="58"/>
      <c r="V283" s="58"/>
      <c r="W283" s="58"/>
      <c r="X283" s="58"/>
    </row>
    <row r="284" spans="2:24" ht="51" x14ac:dyDescent="0.25">
      <c r="B284" s="183" t="s">
        <v>1122</v>
      </c>
      <c r="C284" s="183" t="s">
        <v>50</v>
      </c>
      <c r="D284" s="183" t="s">
        <v>53</v>
      </c>
      <c r="E284" s="183" t="s">
        <v>1122</v>
      </c>
      <c r="F284" s="184" t="s">
        <v>1117</v>
      </c>
      <c r="G284" s="120" t="s">
        <v>1116</v>
      </c>
      <c r="H284" s="183" t="s">
        <v>108</v>
      </c>
      <c r="I284" s="266">
        <v>4</v>
      </c>
      <c r="J284" s="324">
        <v>185.82999999999998</v>
      </c>
      <c r="K284" s="266">
        <v>227.12</v>
      </c>
      <c r="L284" s="266">
        <v>908.48</v>
      </c>
      <c r="M284" s="58"/>
      <c r="N284" s="58"/>
      <c r="O284" s="58"/>
      <c r="P284" s="58"/>
      <c r="Q284" s="58"/>
      <c r="R284" s="58"/>
      <c r="S284" s="58"/>
      <c r="T284" s="58"/>
      <c r="U284" s="58"/>
      <c r="V284" s="58"/>
      <c r="W284" s="58"/>
      <c r="X284" s="58"/>
    </row>
    <row r="285" spans="2:24" x14ac:dyDescent="0.25">
      <c r="B285" s="36" t="s">
        <v>713</v>
      </c>
      <c r="C285" s="36"/>
      <c r="D285" s="36"/>
      <c r="E285" s="36"/>
      <c r="F285" s="36"/>
      <c r="G285" s="37" t="s">
        <v>717</v>
      </c>
      <c r="H285" s="195"/>
      <c r="I285" s="196"/>
      <c r="J285" s="197"/>
      <c r="K285" s="196"/>
      <c r="L285" s="272">
        <v>20326.560000000001</v>
      </c>
      <c r="M285" s="58"/>
      <c r="N285" s="58"/>
      <c r="O285" s="58"/>
      <c r="P285" s="58"/>
      <c r="Q285" s="58"/>
      <c r="R285" s="58"/>
      <c r="S285" s="58"/>
      <c r="T285" s="58"/>
      <c r="U285" s="58"/>
      <c r="V285" s="58"/>
      <c r="W285" s="58"/>
      <c r="X285" s="58"/>
    </row>
    <row r="286" spans="2:24" ht="25.5" x14ac:dyDescent="0.25">
      <c r="B286" s="183" t="s">
        <v>893</v>
      </c>
      <c r="C286" s="183" t="s">
        <v>50</v>
      </c>
      <c r="D286" s="183" t="s">
        <v>52</v>
      </c>
      <c r="E286" s="183" t="s">
        <v>893</v>
      </c>
      <c r="F286" s="184">
        <v>1301004009</v>
      </c>
      <c r="G286" s="120" t="s">
        <v>1888</v>
      </c>
      <c r="H286" s="183" t="s">
        <v>108</v>
      </c>
      <c r="I286" s="266">
        <v>4</v>
      </c>
      <c r="J286" s="324">
        <v>190.06</v>
      </c>
      <c r="K286" s="266">
        <v>232.29</v>
      </c>
      <c r="L286" s="266">
        <v>929.16</v>
      </c>
      <c r="M286" s="58"/>
      <c r="N286" s="58"/>
      <c r="O286" s="58"/>
      <c r="P286" s="58"/>
      <c r="Q286" s="58"/>
      <c r="R286" s="58"/>
      <c r="S286" s="58"/>
      <c r="T286" s="58"/>
      <c r="U286" s="58"/>
      <c r="V286" s="58"/>
      <c r="W286" s="58"/>
      <c r="X286" s="58"/>
    </row>
    <row r="287" spans="2:24" ht="38.25" x14ac:dyDescent="0.25">
      <c r="B287" s="183" t="s">
        <v>894</v>
      </c>
      <c r="C287" s="183" t="s">
        <v>50</v>
      </c>
      <c r="D287" s="183" t="s">
        <v>52</v>
      </c>
      <c r="E287" s="183" t="s">
        <v>894</v>
      </c>
      <c r="F287" s="184">
        <v>2401001015</v>
      </c>
      <c r="G287" s="120" t="s">
        <v>1889</v>
      </c>
      <c r="H287" s="183" t="s">
        <v>108</v>
      </c>
      <c r="I287" s="266">
        <v>4</v>
      </c>
      <c r="J287" s="324">
        <v>501.17</v>
      </c>
      <c r="K287" s="266">
        <v>612.52</v>
      </c>
      <c r="L287" s="266">
        <v>2450.08</v>
      </c>
      <c r="M287" s="58"/>
      <c r="N287" s="58"/>
      <c r="O287" s="58"/>
      <c r="P287" s="58"/>
      <c r="Q287" s="58"/>
      <c r="R287" s="58"/>
      <c r="S287" s="58"/>
      <c r="T287" s="58"/>
      <c r="U287" s="58"/>
      <c r="V287" s="58"/>
      <c r="W287" s="58"/>
      <c r="X287" s="58"/>
    </row>
    <row r="288" spans="2:24" ht="25.5" x14ac:dyDescent="0.25">
      <c r="B288" s="183" t="s">
        <v>895</v>
      </c>
      <c r="C288" s="183" t="s">
        <v>50</v>
      </c>
      <c r="D288" s="183" t="s">
        <v>52</v>
      </c>
      <c r="E288" s="183" t="s">
        <v>895</v>
      </c>
      <c r="F288" s="184">
        <v>2401002010</v>
      </c>
      <c r="G288" s="120" t="s">
        <v>1890</v>
      </c>
      <c r="H288" s="183" t="s">
        <v>108</v>
      </c>
      <c r="I288" s="266">
        <v>8</v>
      </c>
      <c r="J288" s="324">
        <v>297.83</v>
      </c>
      <c r="K288" s="266">
        <v>364</v>
      </c>
      <c r="L288" s="266">
        <v>2912</v>
      </c>
      <c r="M288" s="58"/>
      <c r="N288" s="58"/>
      <c r="O288" s="58"/>
      <c r="P288" s="58"/>
      <c r="Q288" s="58"/>
      <c r="R288" s="58"/>
      <c r="S288" s="58"/>
      <c r="T288" s="58"/>
      <c r="U288" s="58"/>
      <c r="V288" s="58"/>
      <c r="W288" s="58"/>
      <c r="X288" s="58"/>
    </row>
    <row r="289" spans="2:24" ht="25.5" x14ac:dyDescent="0.25">
      <c r="B289" s="183" t="s">
        <v>896</v>
      </c>
      <c r="C289" s="183" t="s">
        <v>50</v>
      </c>
      <c r="D289" s="183" t="s">
        <v>51</v>
      </c>
      <c r="E289" s="183" t="s">
        <v>896</v>
      </c>
      <c r="F289" s="184">
        <v>100867</v>
      </c>
      <c r="G289" s="120" t="s">
        <v>1891</v>
      </c>
      <c r="H289" s="183" t="s">
        <v>108</v>
      </c>
      <c r="I289" s="266">
        <v>4</v>
      </c>
      <c r="J289" s="324" t="s">
        <v>1892</v>
      </c>
      <c r="K289" s="266">
        <v>442.42</v>
      </c>
      <c r="L289" s="266">
        <v>1769.68</v>
      </c>
      <c r="M289" s="58"/>
      <c r="N289" s="58"/>
      <c r="O289" s="58"/>
      <c r="P289" s="58"/>
      <c r="Q289" s="58"/>
      <c r="R289" s="58"/>
      <c r="S289" s="58"/>
      <c r="T289" s="58"/>
      <c r="U289" s="58"/>
      <c r="V289" s="58"/>
      <c r="W289" s="58"/>
      <c r="X289" s="58"/>
    </row>
    <row r="290" spans="2:24" ht="25.5" x14ac:dyDescent="0.25">
      <c r="B290" s="183" t="s">
        <v>897</v>
      </c>
      <c r="C290" s="183" t="s">
        <v>50</v>
      </c>
      <c r="D290" s="183" t="s">
        <v>51</v>
      </c>
      <c r="E290" s="183" t="s">
        <v>897</v>
      </c>
      <c r="F290" s="184">
        <v>100868</v>
      </c>
      <c r="G290" s="120" t="s">
        <v>1893</v>
      </c>
      <c r="H290" s="183" t="s">
        <v>108</v>
      </c>
      <c r="I290" s="266">
        <v>8</v>
      </c>
      <c r="J290" s="324" t="s">
        <v>1894</v>
      </c>
      <c r="K290" s="266">
        <v>458.16</v>
      </c>
      <c r="L290" s="266">
        <v>3665.28</v>
      </c>
      <c r="M290" s="58"/>
      <c r="N290" s="58"/>
      <c r="O290" s="58"/>
      <c r="P290" s="58"/>
      <c r="Q290" s="58"/>
      <c r="R290" s="58"/>
      <c r="S290" s="58"/>
      <c r="T290" s="58"/>
      <c r="U290" s="58"/>
      <c r="V290" s="58"/>
      <c r="W290" s="58"/>
      <c r="X290" s="58"/>
    </row>
    <row r="291" spans="2:24" ht="25.5" x14ac:dyDescent="0.25">
      <c r="B291" s="183" t="s">
        <v>898</v>
      </c>
      <c r="C291" s="183" t="s">
        <v>50</v>
      </c>
      <c r="D291" s="183" t="s">
        <v>52</v>
      </c>
      <c r="E291" s="183" t="s">
        <v>898</v>
      </c>
      <c r="F291" s="184">
        <v>2401001017</v>
      </c>
      <c r="G291" s="120" t="s">
        <v>1895</v>
      </c>
      <c r="H291" s="183" t="s">
        <v>108</v>
      </c>
      <c r="I291" s="266">
        <v>4</v>
      </c>
      <c r="J291" s="324">
        <v>1214.43</v>
      </c>
      <c r="K291" s="266">
        <v>1484.27</v>
      </c>
      <c r="L291" s="266">
        <v>5937.08</v>
      </c>
      <c r="M291" s="58"/>
      <c r="N291" s="58"/>
      <c r="O291" s="58"/>
      <c r="P291" s="58"/>
      <c r="Q291" s="58"/>
      <c r="R291" s="58"/>
      <c r="S291" s="58"/>
      <c r="T291" s="58"/>
      <c r="U291" s="58"/>
      <c r="V291" s="58"/>
      <c r="W291" s="58"/>
      <c r="X291" s="58"/>
    </row>
    <row r="292" spans="2:24" ht="25.5" x14ac:dyDescent="0.25">
      <c r="B292" s="183" t="s">
        <v>899</v>
      </c>
      <c r="C292" s="183" t="s">
        <v>50</v>
      </c>
      <c r="D292" s="183" t="s">
        <v>51</v>
      </c>
      <c r="E292" s="183" t="s">
        <v>899</v>
      </c>
      <c r="F292" s="184">
        <v>100874</v>
      </c>
      <c r="G292" s="120" t="s">
        <v>1896</v>
      </c>
      <c r="H292" s="183" t="s">
        <v>108</v>
      </c>
      <c r="I292" s="266">
        <v>4</v>
      </c>
      <c r="J292" s="324" t="s">
        <v>1897</v>
      </c>
      <c r="K292" s="266">
        <v>418.76</v>
      </c>
      <c r="L292" s="266">
        <v>1675.04</v>
      </c>
      <c r="M292" s="58"/>
      <c r="N292" s="58"/>
      <c r="O292" s="58"/>
      <c r="P292" s="58"/>
      <c r="Q292" s="58"/>
      <c r="R292" s="58"/>
      <c r="S292" s="58"/>
      <c r="T292" s="58"/>
      <c r="U292" s="58"/>
      <c r="V292" s="58"/>
      <c r="W292" s="58"/>
      <c r="X292" s="58"/>
    </row>
    <row r="293" spans="2:24" ht="25.5" x14ac:dyDescent="0.25">
      <c r="B293" s="183" t="s">
        <v>900</v>
      </c>
      <c r="C293" s="183" t="s">
        <v>50</v>
      </c>
      <c r="D293" s="183" t="s">
        <v>52</v>
      </c>
      <c r="E293" s="183" t="s">
        <v>900</v>
      </c>
      <c r="F293" s="184">
        <v>2401002050</v>
      </c>
      <c r="G293" s="120" t="s">
        <v>1898</v>
      </c>
      <c r="H293" s="183" t="s">
        <v>108</v>
      </c>
      <c r="I293" s="266">
        <v>4</v>
      </c>
      <c r="J293" s="324">
        <v>202.15</v>
      </c>
      <c r="K293" s="266">
        <v>247.06</v>
      </c>
      <c r="L293" s="266">
        <v>988.24</v>
      </c>
      <c r="M293" s="58"/>
      <c r="N293" s="58"/>
      <c r="O293" s="58"/>
      <c r="P293" s="58"/>
      <c r="Q293" s="58"/>
      <c r="R293" s="58"/>
      <c r="S293" s="58"/>
      <c r="T293" s="58"/>
      <c r="U293" s="58"/>
      <c r="V293" s="58"/>
      <c r="W293" s="58"/>
      <c r="X293" s="58"/>
    </row>
    <row r="294" spans="2:24" x14ac:dyDescent="0.25">
      <c r="B294" s="36" t="s">
        <v>714</v>
      </c>
      <c r="C294" s="36"/>
      <c r="D294" s="36"/>
      <c r="E294" s="36"/>
      <c r="F294" s="36"/>
      <c r="G294" s="37" t="s">
        <v>332</v>
      </c>
      <c r="H294" s="195"/>
      <c r="I294" s="196"/>
      <c r="J294" s="197"/>
      <c r="K294" s="196"/>
      <c r="L294" s="272">
        <v>1936.7599999999998</v>
      </c>
      <c r="M294" s="58"/>
      <c r="N294" s="58"/>
      <c r="O294" s="58"/>
      <c r="P294" s="58"/>
      <c r="Q294" s="58"/>
      <c r="R294" s="58"/>
      <c r="S294" s="58"/>
      <c r="T294" s="58"/>
      <c r="U294" s="58"/>
      <c r="V294" s="58"/>
      <c r="W294" s="58"/>
      <c r="X294" s="58"/>
    </row>
    <row r="295" spans="2:24" ht="25.5" x14ac:dyDescent="0.25">
      <c r="B295" s="183" t="s">
        <v>901</v>
      </c>
      <c r="C295" s="183" t="s">
        <v>50</v>
      </c>
      <c r="D295" s="183" t="s">
        <v>52</v>
      </c>
      <c r="E295" s="183" t="s">
        <v>901</v>
      </c>
      <c r="F295" s="184">
        <v>2401001000</v>
      </c>
      <c r="G295" s="120" t="s">
        <v>1899</v>
      </c>
      <c r="H295" s="183" t="s">
        <v>108</v>
      </c>
      <c r="I295" s="266">
        <v>4</v>
      </c>
      <c r="J295" s="324">
        <v>213.31</v>
      </c>
      <c r="K295" s="266">
        <v>260.7</v>
      </c>
      <c r="L295" s="266">
        <v>1042.8</v>
      </c>
      <c r="M295" s="58"/>
      <c r="N295" s="58"/>
      <c r="O295" s="58"/>
      <c r="P295" s="58"/>
      <c r="Q295" s="58"/>
      <c r="R295" s="58"/>
      <c r="S295" s="58"/>
      <c r="T295" s="58"/>
      <c r="U295" s="58"/>
      <c r="V295" s="58"/>
      <c r="W295" s="58"/>
      <c r="X295" s="58"/>
    </row>
    <row r="296" spans="2:24" ht="25.5" x14ac:dyDescent="0.25">
      <c r="B296" s="183" t="s">
        <v>1119</v>
      </c>
      <c r="C296" s="183" t="s">
        <v>50</v>
      </c>
      <c r="D296" s="183" t="s">
        <v>52</v>
      </c>
      <c r="E296" s="183" t="s">
        <v>1119</v>
      </c>
      <c r="F296" s="184">
        <v>1301002030</v>
      </c>
      <c r="G296" s="120" t="s">
        <v>1900</v>
      </c>
      <c r="H296" s="183" t="s">
        <v>108</v>
      </c>
      <c r="I296" s="266">
        <v>4</v>
      </c>
      <c r="J296" s="324">
        <v>61.64</v>
      </c>
      <c r="K296" s="266">
        <v>75.33</v>
      </c>
      <c r="L296" s="266">
        <v>301.32</v>
      </c>
      <c r="M296" s="58"/>
      <c r="N296" s="58"/>
      <c r="O296" s="58"/>
      <c r="P296" s="58"/>
      <c r="Q296" s="58"/>
      <c r="R296" s="58"/>
      <c r="S296" s="58"/>
      <c r="T296" s="58"/>
      <c r="U296" s="58"/>
      <c r="V296" s="58"/>
      <c r="W296" s="58"/>
      <c r="X296" s="58"/>
    </row>
    <row r="297" spans="2:24" ht="25.5" x14ac:dyDescent="0.25">
      <c r="B297" s="183" t="s">
        <v>1120</v>
      </c>
      <c r="C297" s="183" t="s">
        <v>50</v>
      </c>
      <c r="D297" s="183" t="s">
        <v>51</v>
      </c>
      <c r="E297" s="183" t="s">
        <v>1120</v>
      </c>
      <c r="F297" s="184">
        <v>95547</v>
      </c>
      <c r="G297" s="120" t="s">
        <v>1883</v>
      </c>
      <c r="H297" s="183" t="s">
        <v>108</v>
      </c>
      <c r="I297" s="266">
        <v>4</v>
      </c>
      <c r="J297" s="324" t="s">
        <v>1884</v>
      </c>
      <c r="K297" s="266">
        <v>72.83</v>
      </c>
      <c r="L297" s="266">
        <v>291.32</v>
      </c>
      <c r="M297" s="58"/>
      <c r="N297" s="58"/>
      <c r="O297" s="58"/>
      <c r="P297" s="58"/>
      <c r="Q297" s="58"/>
      <c r="R297" s="58"/>
      <c r="S297" s="58"/>
      <c r="T297" s="58"/>
      <c r="U297" s="58"/>
      <c r="V297" s="58"/>
      <c r="W297" s="58"/>
      <c r="X297" s="58"/>
    </row>
    <row r="298" spans="2:24" ht="25.5" x14ac:dyDescent="0.25">
      <c r="B298" s="183" t="s">
        <v>1121</v>
      </c>
      <c r="C298" s="183" t="s">
        <v>50</v>
      </c>
      <c r="D298" s="183" t="s">
        <v>52</v>
      </c>
      <c r="E298" s="183" t="s">
        <v>1121</v>
      </c>
      <c r="F298" s="184">
        <v>1301004064</v>
      </c>
      <c r="G298" s="120" t="s">
        <v>1885</v>
      </c>
      <c r="H298" s="183" t="s">
        <v>108</v>
      </c>
      <c r="I298" s="266">
        <v>4</v>
      </c>
      <c r="J298" s="324">
        <v>61.64</v>
      </c>
      <c r="K298" s="266">
        <v>75.33</v>
      </c>
      <c r="L298" s="266">
        <v>301.32</v>
      </c>
      <c r="M298" s="58"/>
      <c r="N298" s="58"/>
      <c r="O298" s="58"/>
      <c r="P298" s="58"/>
      <c r="Q298" s="58"/>
      <c r="R298" s="58"/>
      <c r="S298" s="58"/>
      <c r="T298" s="58"/>
      <c r="U298" s="58"/>
      <c r="V298" s="58"/>
      <c r="W298" s="58"/>
      <c r="X298" s="58"/>
    </row>
    <row r="299" spans="2:24" x14ac:dyDescent="0.25">
      <c r="B299" s="183"/>
      <c r="C299" s="183"/>
      <c r="D299" s="183"/>
      <c r="E299" s="183"/>
      <c r="F299" s="184"/>
      <c r="G299" s="186"/>
      <c r="H299" s="119"/>
      <c r="I299" s="187"/>
      <c r="J299" s="205"/>
      <c r="K299" s="187"/>
      <c r="L299" s="269"/>
      <c r="M299" s="58"/>
      <c r="N299" s="58"/>
      <c r="O299" s="58"/>
      <c r="P299" s="58"/>
      <c r="Q299" s="58"/>
      <c r="R299" s="58"/>
      <c r="S299" s="58"/>
      <c r="T299" s="58"/>
      <c r="U299" s="58"/>
      <c r="V299" s="58"/>
      <c r="W299" s="58"/>
      <c r="X299" s="58"/>
    </row>
    <row r="300" spans="2:24" x14ac:dyDescent="0.25">
      <c r="B300" s="30" t="s">
        <v>902</v>
      </c>
      <c r="C300" s="30"/>
      <c r="D300" s="30"/>
      <c r="E300" s="30"/>
      <c r="F300" s="30"/>
      <c r="G300" s="31" t="s">
        <v>129</v>
      </c>
      <c r="H300" s="192"/>
      <c r="I300" s="193"/>
      <c r="J300" s="206"/>
      <c r="K300" s="193"/>
      <c r="L300" s="271">
        <v>63967.280000000013</v>
      </c>
      <c r="M300" s="58"/>
      <c r="N300" s="58"/>
      <c r="O300" s="58"/>
      <c r="P300" s="58"/>
      <c r="Q300" s="58"/>
      <c r="R300" s="58"/>
      <c r="S300" s="58"/>
      <c r="T300" s="58"/>
      <c r="U300" s="58"/>
      <c r="V300" s="58"/>
      <c r="W300" s="58"/>
      <c r="X300" s="58"/>
    </row>
    <row r="301" spans="2:24" x14ac:dyDescent="0.25">
      <c r="B301" s="36" t="s">
        <v>903</v>
      </c>
      <c r="C301" s="36"/>
      <c r="D301" s="36"/>
      <c r="E301" s="36"/>
      <c r="F301" s="36"/>
      <c r="G301" s="37" t="s">
        <v>588</v>
      </c>
      <c r="H301" s="195"/>
      <c r="I301" s="196"/>
      <c r="J301" s="197"/>
      <c r="K301" s="196"/>
      <c r="L301" s="272">
        <v>63967.279999999992</v>
      </c>
      <c r="M301" s="58"/>
      <c r="N301" s="58"/>
      <c r="O301" s="58"/>
      <c r="P301" s="58"/>
      <c r="Q301" s="58"/>
      <c r="R301" s="58"/>
      <c r="S301" s="58"/>
      <c r="T301" s="58"/>
      <c r="U301" s="58"/>
      <c r="V301" s="58"/>
      <c r="W301" s="58"/>
      <c r="X301" s="58"/>
    </row>
    <row r="302" spans="2:24" ht="38.25" x14ac:dyDescent="0.25">
      <c r="B302" s="183" t="s">
        <v>904</v>
      </c>
      <c r="C302" s="183" t="s">
        <v>50</v>
      </c>
      <c r="D302" s="183" t="s">
        <v>51</v>
      </c>
      <c r="E302" s="183" t="s">
        <v>904</v>
      </c>
      <c r="F302" s="184">
        <v>91933</v>
      </c>
      <c r="G302" s="120" t="s">
        <v>1901</v>
      </c>
      <c r="H302" s="183" t="s">
        <v>130</v>
      </c>
      <c r="I302" s="266">
        <v>176.43</v>
      </c>
      <c r="J302" s="324" t="s">
        <v>1902</v>
      </c>
      <c r="K302" s="266">
        <v>17.73</v>
      </c>
      <c r="L302" s="266">
        <v>3128.1</v>
      </c>
      <c r="M302" s="58"/>
      <c r="N302" s="58"/>
      <c r="O302" s="58"/>
      <c r="P302" s="58"/>
      <c r="Q302" s="58"/>
      <c r="R302" s="58"/>
      <c r="S302" s="58"/>
      <c r="T302" s="58"/>
      <c r="U302" s="58"/>
      <c r="V302" s="58"/>
      <c r="W302" s="58"/>
      <c r="X302" s="58"/>
    </row>
    <row r="303" spans="2:24" ht="38.25" x14ac:dyDescent="0.25">
      <c r="B303" s="183" t="s">
        <v>905</v>
      </c>
      <c r="C303" s="183" t="s">
        <v>50</v>
      </c>
      <c r="D303" s="183" t="s">
        <v>51</v>
      </c>
      <c r="E303" s="183" t="s">
        <v>905</v>
      </c>
      <c r="F303" s="184">
        <v>101562</v>
      </c>
      <c r="G303" s="120" t="s">
        <v>1903</v>
      </c>
      <c r="H303" s="183" t="s">
        <v>130</v>
      </c>
      <c r="I303" s="266">
        <v>28.73</v>
      </c>
      <c r="J303" s="324" t="s">
        <v>1904</v>
      </c>
      <c r="K303" s="266">
        <v>27.79</v>
      </c>
      <c r="L303" s="266">
        <v>798.4</v>
      </c>
      <c r="M303" s="58"/>
      <c r="N303" s="58"/>
      <c r="O303" s="58"/>
      <c r="P303" s="58"/>
      <c r="Q303" s="58"/>
      <c r="R303" s="58"/>
      <c r="S303" s="58"/>
      <c r="T303" s="58"/>
      <c r="U303" s="58"/>
      <c r="V303" s="58"/>
      <c r="W303" s="58"/>
      <c r="X303" s="58"/>
    </row>
    <row r="304" spans="2:24" ht="38.25" x14ac:dyDescent="0.25">
      <c r="B304" s="183" t="s">
        <v>906</v>
      </c>
      <c r="C304" s="183" t="s">
        <v>50</v>
      </c>
      <c r="D304" s="183" t="s">
        <v>51</v>
      </c>
      <c r="E304" s="183" t="s">
        <v>906</v>
      </c>
      <c r="F304" s="184">
        <v>101562</v>
      </c>
      <c r="G304" s="120" t="s">
        <v>1903</v>
      </c>
      <c r="H304" s="183" t="s">
        <v>130</v>
      </c>
      <c r="I304" s="266">
        <v>133.29</v>
      </c>
      <c r="J304" s="324" t="s">
        <v>1904</v>
      </c>
      <c r="K304" s="266">
        <v>27.79</v>
      </c>
      <c r="L304" s="266">
        <v>3704.12</v>
      </c>
      <c r="M304" s="58"/>
      <c r="N304" s="58"/>
      <c r="O304" s="58"/>
      <c r="P304" s="58"/>
      <c r="Q304" s="58"/>
      <c r="R304" s="58"/>
      <c r="S304" s="58"/>
      <c r="T304" s="58"/>
      <c r="U304" s="58"/>
      <c r="V304" s="58"/>
      <c r="W304" s="58"/>
      <c r="X304" s="58"/>
    </row>
    <row r="305" spans="2:24" ht="38.25" x14ac:dyDescent="0.25">
      <c r="B305" s="183" t="s">
        <v>907</v>
      </c>
      <c r="C305" s="183" t="s">
        <v>50</v>
      </c>
      <c r="D305" s="183" t="s">
        <v>51</v>
      </c>
      <c r="E305" s="183" t="s">
        <v>907</v>
      </c>
      <c r="F305" s="184">
        <v>91929</v>
      </c>
      <c r="G305" s="120" t="s">
        <v>1905</v>
      </c>
      <c r="H305" s="183" t="s">
        <v>130</v>
      </c>
      <c r="I305" s="266">
        <v>86.27</v>
      </c>
      <c r="J305" s="324" t="s">
        <v>1906</v>
      </c>
      <c r="K305" s="266">
        <v>7.85</v>
      </c>
      <c r="L305" s="266">
        <v>677.21</v>
      </c>
      <c r="M305" s="58"/>
      <c r="N305" s="58"/>
      <c r="O305" s="58"/>
      <c r="P305" s="58"/>
      <c r="Q305" s="58"/>
      <c r="R305" s="58"/>
      <c r="S305" s="58"/>
      <c r="T305" s="58"/>
      <c r="U305" s="58"/>
      <c r="V305" s="58"/>
      <c r="W305" s="58"/>
      <c r="X305" s="58"/>
    </row>
    <row r="306" spans="2:24" ht="38.25" x14ac:dyDescent="0.25">
      <c r="B306" s="183" t="s">
        <v>908</v>
      </c>
      <c r="C306" s="183" t="s">
        <v>50</v>
      </c>
      <c r="D306" s="183" t="s">
        <v>51</v>
      </c>
      <c r="E306" s="183" t="s">
        <v>908</v>
      </c>
      <c r="F306" s="184">
        <v>91931</v>
      </c>
      <c r="G306" s="120" t="s">
        <v>1907</v>
      </c>
      <c r="H306" s="183" t="s">
        <v>130</v>
      </c>
      <c r="I306" s="266">
        <v>186.23</v>
      </c>
      <c r="J306" s="324" t="s">
        <v>1908</v>
      </c>
      <c r="K306" s="266">
        <v>11.08</v>
      </c>
      <c r="L306" s="266">
        <v>2063.42</v>
      </c>
      <c r="M306" s="58"/>
      <c r="N306" s="58"/>
      <c r="O306" s="58"/>
      <c r="P306" s="58"/>
      <c r="Q306" s="58"/>
      <c r="R306" s="58"/>
      <c r="S306" s="58"/>
      <c r="T306" s="58"/>
      <c r="U306" s="58"/>
      <c r="V306" s="58"/>
      <c r="W306" s="58"/>
      <c r="X306" s="58"/>
    </row>
    <row r="307" spans="2:24" ht="38.25" x14ac:dyDescent="0.25">
      <c r="B307" s="183" t="s">
        <v>909</v>
      </c>
      <c r="C307" s="183" t="s">
        <v>50</v>
      </c>
      <c r="D307" s="183" t="s">
        <v>51</v>
      </c>
      <c r="E307" s="183" t="s">
        <v>909</v>
      </c>
      <c r="F307" s="184">
        <v>91926</v>
      </c>
      <c r="G307" s="120" t="s">
        <v>1909</v>
      </c>
      <c r="H307" s="183" t="s">
        <v>130</v>
      </c>
      <c r="I307" s="266">
        <v>2542.36</v>
      </c>
      <c r="J307" s="324" t="s">
        <v>1910</v>
      </c>
      <c r="K307" s="266">
        <v>4.75</v>
      </c>
      <c r="L307" s="266">
        <v>12076.21</v>
      </c>
      <c r="M307" s="58"/>
      <c r="N307" s="58"/>
      <c r="O307" s="58"/>
      <c r="P307" s="58"/>
      <c r="Q307" s="58"/>
      <c r="R307" s="58"/>
      <c r="S307" s="58"/>
      <c r="T307" s="58"/>
      <c r="U307" s="58"/>
      <c r="V307" s="58"/>
      <c r="W307" s="58"/>
      <c r="X307" s="58"/>
    </row>
    <row r="308" spans="2:24" ht="38.25" x14ac:dyDescent="0.25">
      <c r="B308" s="183" t="s">
        <v>910</v>
      </c>
      <c r="C308" s="183" t="s">
        <v>50</v>
      </c>
      <c r="D308" s="183" t="s">
        <v>51</v>
      </c>
      <c r="E308" s="183" t="s">
        <v>910</v>
      </c>
      <c r="F308" s="184">
        <v>91928</v>
      </c>
      <c r="G308" s="120" t="s">
        <v>1911</v>
      </c>
      <c r="H308" s="183" t="s">
        <v>130</v>
      </c>
      <c r="I308" s="266">
        <v>211.22</v>
      </c>
      <c r="J308" s="324" t="s">
        <v>1912</v>
      </c>
      <c r="K308" s="266">
        <v>7.35</v>
      </c>
      <c r="L308" s="266">
        <v>1552.46</v>
      </c>
      <c r="M308" s="58"/>
      <c r="N308" s="58"/>
      <c r="O308" s="58"/>
      <c r="P308" s="58"/>
      <c r="Q308" s="58"/>
      <c r="R308" s="58"/>
      <c r="S308" s="58"/>
      <c r="T308" s="58"/>
      <c r="U308" s="58"/>
      <c r="V308" s="58"/>
      <c r="W308" s="58"/>
      <c r="X308" s="58"/>
    </row>
    <row r="309" spans="2:24" ht="38.25" x14ac:dyDescent="0.25">
      <c r="B309" s="183" t="s">
        <v>911</v>
      </c>
      <c r="C309" s="183" t="s">
        <v>50</v>
      </c>
      <c r="D309" s="183" t="s">
        <v>51</v>
      </c>
      <c r="E309" s="183" t="s">
        <v>911</v>
      </c>
      <c r="F309" s="184">
        <v>91930</v>
      </c>
      <c r="G309" s="120" t="s">
        <v>1913</v>
      </c>
      <c r="H309" s="183" t="s">
        <v>130</v>
      </c>
      <c r="I309" s="266">
        <v>43.95</v>
      </c>
      <c r="J309" s="324" t="s">
        <v>1914</v>
      </c>
      <c r="K309" s="266">
        <v>10.26</v>
      </c>
      <c r="L309" s="266">
        <v>450.92</v>
      </c>
      <c r="M309" s="58"/>
      <c r="N309" s="58"/>
      <c r="O309" s="58"/>
      <c r="P309" s="58"/>
      <c r="Q309" s="58"/>
      <c r="R309" s="58"/>
      <c r="S309" s="58"/>
      <c r="T309" s="58"/>
      <c r="U309" s="58"/>
      <c r="V309" s="58"/>
      <c r="W309" s="58"/>
      <c r="X309" s="58"/>
    </row>
    <row r="310" spans="2:24" ht="25.5" x14ac:dyDescent="0.25">
      <c r="B310" s="183" t="s">
        <v>912</v>
      </c>
      <c r="C310" s="183" t="s">
        <v>50</v>
      </c>
      <c r="D310" s="183" t="s">
        <v>51</v>
      </c>
      <c r="E310" s="183" t="s">
        <v>912</v>
      </c>
      <c r="F310" s="184">
        <v>91939</v>
      </c>
      <c r="G310" s="120" t="s">
        <v>1915</v>
      </c>
      <c r="H310" s="183" t="s">
        <v>108</v>
      </c>
      <c r="I310" s="266">
        <v>14</v>
      </c>
      <c r="J310" s="324" t="s">
        <v>1916</v>
      </c>
      <c r="K310" s="266">
        <v>33.86</v>
      </c>
      <c r="L310" s="266">
        <v>474.04</v>
      </c>
      <c r="M310" s="58"/>
      <c r="N310" s="58"/>
      <c r="O310" s="58"/>
      <c r="P310" s="58"/>
      <c r="Q310" s="58"/>
      <c r="R310" s="58"/>
      <c r="S310" s="58"/>
      <c r="T310" s="58"/>
      <c r="U310" s="58"/>
      <c r="V310" s="58"/>
      <c r="W310" s="58"/>
      <c r="X310" s="58"/>
    </row>
    <row r="311" spans="2:24" ht="25.5" x14ac:dyDescent="0.25">
      <c r="B311" s="183" t="s">
        <v>913</v>
      </c>
      <c r="C311" s="183" t="s">
        <v>50</v>
      </c>
      <c r="D311" s="183" t="s">
        <v>51</v>
      </c>
      <c r="E311" s="183" t="s">
        <v>913</v>
      </c>
      <c r="F311" s="184">
        <v>91940</v>
      </c>
      <c r="G311" s="120" t="s">
        <v>1917</v>
      </c>
      <c r="H311" s="183" t="s">
        <v>108</v>
      </c>
      <c r="I311" s="266">
        <v>86</v>
      </c>
      <c r="J311" s="324" t="s">
        <v>1918</v>
      </c>
      <c r="K311" s="266">
        <v>19.22</v>
      </c>
      <c r="L311" s="266">
        <v>1652.92</v>
      </c>
      <c r="M311" s="58"/>
      <c r="N311" s="58"/>
      <c r="O311" s="58"/>
      <c r="P311" s="58"/>
      <c r="Q311" s="58"/>
      <c r="R311" s="58"/>
      <c r="S311" s="58"/>
      <c r="T311" s="58"/>
      <c r="U311" s="58"/>
      <c r="V311" s="58"/>
      <c r="W311" s="58"/>
      <c r="X311" s="58"/>
    </row>
    <row r="312" spans="2:24" ht="25.5" x14ac:dyDescent="0.25">
      <c r="B312" s="183" t="s">
        <v>914</v>
      </c>
      <c r="C312" s="183" t="s">
        <v>50</v>
      </c>
      <c r="D312" s="183" t="s">
        <v>51</v>
      </c>
      <c r="E312" s="183" t="s">
        <v>914</v>
      </c>
      <c r="F312" s="184">
        <v>96986</v>
      </c>
      <c r="G312" s="120" t="s">
        <v>1919</v>
      </c>
      <c r="H312" s="183" t="s">
        <v>108</v>
      </c>
      <c r="I312" s="266">
        <v>6</v>
      </c>
      <c r="J312" s="324" t="s">
        <v>1920</v>
      </c>
      <c r="K312" s="266">
        <v>149.22999999999999</v>
      </c>
      <c r="L312" s="266">
        <v>895.38</v>
      </c>
      <c r="M312" s="58"/>
      <c r="N312" s="58"/>
      <c r="O312" s="58"/>
      <c r="P312" s="58"/>
      <c r="Q312" s="58"/>
      <c r="R312" s="58"/>
      <c r="S312" s="58"/>
      <c r="T312" s="58"/>
      <c r="U312" s="58"/>
      <c r="V312" s="58"/>
      <c r="W312" s="58"/>
      <c r="X312" s="58"/>
    </row>
    <row r="313" spans="2:24" ht="38.25" x14ac:dyDescent="0.25">
      <c r="B313" s="183" t="s">
        <v>915</v>
      </c>
      <c r="C313" s="183" t="s">
        <v>50</v>
      </c>
      <c r="D313" s="183" t="s">
        <v>51</v>
      </c>
      <c r="E313" s="183" t="s">
        <v>915</v>
      </c>
      <c r="F313" s="184">
        <v>97886</v>
      </c>
      <c r="G313" s="120" t="s">
        <v>1921</v>
      </c>
      <c r="H313" s="183" t="s">
        <v>108</v>
      </c>
      <c r="I313" s="266">
        <v>4</v>
      </c>
      <c r="J313" s="324" t="s">
        <v>1922</v>
      </c>
      <c r="K313" s="266">
        <v>196.44</v>
      </c>
      <c r="L313" s="266">
        <v>785.76</v>
      </c>
      <c r="M313" s="58"/>
      <c r="N313" s="58"/>
      <c r="O313" s="58"/>
      <c r="P313" s="58"/>
      <c r="Q313" s="58"/>
      <c r="R313" s="58"/>
      <c r="S313" s="58"/>
      <c r="T313" s="58"/>
      <c r="U313" s="58"/>
      <c r="V313" s="58"/>
      <c r="W313" s="58"/>
      <c r="X313" s="58"/>
    </row>
    <row r="314" spans="2:24" ht="38.25" x14ac:dyDescent="0.25">
      <c r="B314" s="183" t="s">
        <v>916</v>
      </c>
      <c r="C314" s="183" t="s">
        <v>50</v>
      </c>
      <c r="D314" s="183" t="s">
        <v>52</v>
      </c>
      <c r="E314" s="183" t="s">
        <v>916</v>
      </c>
      <c r="F314" s="184">
        <v>1201005416</v>
      </c>
      <c r="G314" s="120" t="s">
        <v>1923</v>
      </c>
      <c r="H314" s="183" t="s">
        <v>108</v>
      </c>
      <c r="I314" s="266">
        <v>1</v>
      </c>
      <c r="J314" s="324">
        <v>711.89</v>
      </c>
      <c r="K314" s="266">
        <v>870.07</v>
      </c>
      <c r="L314" s="266">
        <v>870.07</v>
      </c>
      <c r="M314" s="58"/>
      <c r="N314" s="58"/>
      <c r="O314" s="58"/>
      <c r="P314" s="58"/>
      <c r="Q314" s="58"/>
      <c r="R314" s="58"/>
      <c r="S314" s="58"/>
      <c r="T314" s="58"/>
      <c r="U314" s="58"/>
      <c r="V314" s="58"/>
      <c r="W314" s="58"/>
      <c r="X314" s="58"/>
    </row>
    <row r="315" spans="2:24" ht="38.25" x14ac:dyDescent="0.25">
      <c r="B315" s="183" t="s">
        <v>917</v>
      </c>
      <c r="C315" s="183" t="s">
        <v>50</v>
      </c>
      <c r="D315" s="183" t="s">
        <v>51</v>
      </c>
      <c r="E315" s="183" t="s">
        <v>917</v>
      </c>
      <c r="F315" s="184">
        <v>101564</v>
      </c>
      <c r="G315" s="120" t="s">
        <v>1924</v>
      </c>
      <c r="H315" s="183" t="s">
        <v>130</v>
      </c>
      <c r="I315" s="266">
        <v>16.77</v>
      </c>
      <c r="J315" s="324" t="s">
        <v>1925</v>
      </c>
      <c r="K315" s="266">
        <v>57.98</v>
      </c>
      <c r="L315" s="266">
        <v>972.32</v>
      </c>
      <c r="M315" s="58"/>
      <c r="N315" s="58"/>
      <c r="O315" s="58"/>
      <c r="P315" s="58"/>
      <c r="Q315" s="58"/>
      <c r="R315" s="58"/>
      <c r="S315" s="58"/>
      <c r="T315" s="58"/>
      <c r="U315" s="58"/>
      <c r="V315" s="58"/>
      <c r="W315" s="58"/>
      <c r="X315" s="58"/>
    </row>
    <row r="316" spans="2:24" ht="25.5" x14ac:dyDescent="0.25">
      <c r="B316" s="183" t="s">
        <v>918</v>
      </c>
      <c r="C316" s="183" t="s">
        <v>50</v>
      </c>
      <c r="D316" s="183" t="s">
        <v>51</v>
      </c>
      <c r="E316" s="183" t="s">
        <v>918</v>
      </c>
      <c r="F316" s="184">
        <v>91955</v>
      </c>
      <c r="G316" s="120" t="s">
        <v>1926</v>
      </c>
      <c r="H316" s="183" t="s">
        <v>108</v>
      </c>
      <c r="I316" s="266">
        <v>2</v>
      </c>
      <c r="J316" s="324" t="s">
        <v>1927</v>
      </c>
      <c r="K316" s="266">
        <v>39.229999999999997</v>
      </c>
      <c r="L316" s="266">
        <v>78.459999999999994</v>
      </c>
      <c r="M316" s="58"/>
      <c r="N316" s="58"/>
      <c r="O316" s="58"/>
      <c r="P316" s="58"/>
      <c r="Q316" s="58"/>
      <c r="R316" s="58"/>
      <c r="S316" s="58"/>
      <c r="T316" s="58"/>
      <c r="U316" s="58"/>
      <c r="V316" s="58"/>
      <c r="W316" s="58"/>
      <c r="X316" s="58"/>
    </row>
    <row r="317" spans="2:24" x14ac:dyDescent="0.25">
      <c r="B317" s="183" t="s">
        <v>919</v>
      </c>
      <c r="C317" s="183" t="s">
        <v>50</v>
      </c>
      <c r="D317" s="183" t="s">
        <v>52</v>
      </c>
      <c r="E317" s="183" t="s">
        <v>919</v>
      </c>
      <c r="F317" s="184">
        <v>1201002056</v>
      </c>
      <c r="G317" s="120" t="s">
        <v>1928</v>
      </c>
      <c r="H317" s="183" t="s">
        <v>108</v>
      </c>
      <c r="I317" s="266">
        <v>15</v>
      </c>
      <c r="J317" s="324">
        <v>4.1900000000000004</v>
      </c>
      <c r="K317" s="266">
        <v>5.12</v>
      </c>
      <c r="L317" s="266">
        <v>76.8</v>
      </c>
      <c r="M317" s="58"/>
      <c r="N317" s="58"/>
      <c r="O317" s="58"/>
      <c r="P317" s="58"/>
      <c r="Q317" s="58"/>
      <c r="R317" s="58"/>
      <c r="S317" s="58"/>
      <c r="T317" s="58"/>
      <c r="U317" s="58"/>
      <c r="V317" s="58"/>
      <c r="W317" s="58"/>
      <c r="X317" s="58"/>
    </row>
    <row r="318" spans="2:24" ht="25.5" x14ac:dyDescent="0.25">
      <c r="B318" s="183" t="s">
        <v>920</v>
      </c>
      <c r="C318" s="183" t="s">
        <v>50</v>
      </c>
      <c r="D318" s="183" t="s">
        <v>51</v>
      </c>
      <c r="E318" s="183" t="s">
        <v>920</v>
      </c>
      <c r="F318" s="184">
        <v>91992</v>
      </c>
      <c r="G318" s="120" t="s">
        <v>1929</v>
      </c>
      <c r="H318" s="183" t="s">
        <v>108</v>
      </c>
      <c r="I318" s="266">
        <v>19</v>
      </c>
      <c r="J318" s="324" t="s">
        <v>1930</v>
      </c>
      <c r="K318" s="266">
        <v>49.01</v>
      </c>
      <c r="L318" s="266">
        <v>931.19</v>
      </c>
      <c r="M318" s="58"/>
      <c r="N318" s="58"/>
      <c r="O318" s="58"/>
      <c r="P318" s="58"/>
      <c r="Q318" s="58"/>
      <c r="R318" s="58"/>
      <c r="S318" s="58"/>
      <c r="T318" s="58"/>
      <c r="U318" s="58"/>
      <c r="V318" s="58"/>
      <c r="W318" s="58"/>
      <c r="X318" s="58"/>
    </row>
    <row r="319" spans="2:24" ht="25.5" x14ac:dyDescent="0.25">
      <c r="B319" s="183" t="s">
        <v>921</v>
      </c>
      <c r="C319" s="183" t="s">
        <v>50</v>
      </c>
      <c r="D319" s="183" t="s">
        <v>51</v>
      </c>
      <c r="E319" s="183" t="s">
        <v>921</v>
      </c>
      <c r="F319" s="184">
        <v>91996</v>
      </c>
      <c r="G319" s="120" t="s">
        <v>1931</v>
      </c>
      <c r="H319" s="183" t="s">
        <v>108</v>
      </c>
      <c r="I319" s="266">
        <v>54</v>
      </c>
      <c r="J319" s="324" t="s">
        <v>1932</v>
      </c>
      <c r="K319" s="266">
        <v>38.04</v>
      </c>
      <c r="L319" s="266">
        <v>2054.16</v>
      </c>
      <c r="M319" s="58"/>
      <c r="N319" s="58"/>
      <c r="O319" s="58"/>
      <c r="P319" s="58"/>
      <c r="Q319" s="58"/>
      <c r="R319" s="58"/>
      <c r="S319" s="58"/>
      <c r="T319" s="58"/>
      <c r="U319" s="58"/>
      <c r="V319" s="58"/>
      <c r="W319" s="58"/>
      <c r="X319" s="58"/>
    </row>
    <row r="320" spans="2:24" ht="25.5" x14ac:dyDescent="0.25">
      <c r="B320" s="183" t="s">
        <v>922</v>
      </c>
      <c r="C320" s="183" t="s">
        <v>50</v>
      </c>
      <c r="D320" s="183" t="s">
        <v>51</v>
      </c>
      <c r="E320" s="183" t="s">
        <v>922</v>
      </c>
      <c r="F320" s="184">
        <v>91952</v>
      </c>
      <c r="G320" s="120" t="s">
        <v>1933</v>
      </c>
      <c r="H320" s="183" t="s">
        <v>108</v>
      </c>
      <c r="I320" s="266">
        <v>15</v>
      </c>
      <c r="J320" s="324" t="s">
        <v>1934</v>
      </c>
      <c r="K320" s="266">
        <v>20.36</v>
      </c>
      <c r="L320" s="266">
        <v>305.39999999999998</v>
      </c>
      <c r="M320" s="58"/>
      <c r="N320" s="58"/>
      <c r="O320" s="58"/>
      <c r="P320" s="58"/>
      <c r="Q320" s="58"/>
      <c r="R320" s="58"/>
      <c r="S320" s="58"/>
      <c r="T320" s="58"/>
      <c r="U320" s="58"/>
      <c r="V320" s="58"/>
      <c r="W320" s="58"/>
      <c r="X320" s="58"/>
    </row>
    <row r="321" spans="2:24" ht="38.25" x14ac:dyDescent="0.25">
      <c r="B321" s="183" t="s">
        <v>923</v>
      </c>
      <c r="C321" s="183" t="s">
        <v>50</v>
      </c>
      <c r="D321" s="183" t="s">
        <v>51</v>
      </c>
      <c r="E321" s="183" t="s">
        <v>923</v>
      </c>
      <c r="F321" s="184">
        <v>92023</v>
      </c>
      <c r="G321" s="120" t="s">
        <v>1935</v>
      </c>
      <c r="H321" s="183" t="s">
        <v>108</v>
      </c>
      <c r="I321" s="266">
        <v>6</v>
      </c>
      <c r="J321" s="324" t="s">
        <v>1936</v>
      </c>
      <c r="K321" s="266">
        <v>54.85</v>
      </c>
      <c r="L321" s="266">
        <v>329.1</v>
      </c>
      <c r="M321" s="58"/>
      <c r="N321" s="58"/>
      <c r="O321" s="58"/>
      <c r="P321" s="58"/>
      <c r="Q321" s="58"/>
      <c r="R321" s="58"/>
      <c r="S321" s="58"/>
      <c r="T321" s="58"/>
      <c r="U321" s="58"/>
      <c r="V321" s="58"/>
      <c r="W321" s="58"/>
      <c r="X321" s="58"/>
    </row>
    <row r="322" spans="2:24" ht="25.5" x14ac:dyDescent="0.25">
      <c r="B322" s="183" t="s">
        <v>924</v>
      </c>
      <c r="C322" s="183" t="s">
        <v>50</v>
      </c>
      <c r="D322" s="183" t="s">
        <v>51</v>
      </c>
      <c r="E322" s="183" t="s">
        <v>924</v>
      </c>
      <c r="F322" s="184">
        <v>92002</v>
      </c>
      <c r="G322" s="120" t="s">
        <v>1937</v>
      </c>
      <c r="H322" s="183" t="s">
        <v>108</v>
      </c>
      <c r="I322" s="266">
        <v>1</v>
      </c>
      <c r="J322" s="324" t="s">
        <v>1938</v>
      </c>
      <c r="K322" s="266">
        <v>48.82</v>
      </c>
      <c r="L322" s="266">
        <v>48.82</v>
      </c>
      <c r="M322" s="58"/>
      <c r="N322" s="58"/>
      <c r="O322" s="58"/>
      <c r="P322" s="58"/>
      <c r="Q322" s="58"/>
      <c r="R322" s="58"/>
      <c r="S322" s="58"/>
      <c r="T322" s="58"/>
      <c r="U322" s="58"/>
      <c r="V322" s="58"/>
      <c r="W322" s="58"/>
      <c r="X322" s="58"/>
    </row>
    <row r="323" spans="2:24" ht="25.5" x14ac:dyDescent="0.25">
      <c r="B323" s="183" t="s">
        <v>925</v>
      </c>
      <c r="C323" s="183" t="s">
        <v>50</v>
      </c>
      <c r="D323" s="183" t="s">
        <v>51</v>
      </c>
      <c r="E323" s="183" t="s">
        <v>925</v>
      </c>
      <c r="F323" s="184">
        <v>91994</v>
      </c>
      <c r="G323" s="120" t="s">
        <v>1939</v>
      </c>
      <c r="H323" s="183" t="s">
        <v>108</v>
      </c>
      <c r="I323" s="266">
        <v>13</v>
      </c>
      <c r="J323" s="324" t="s">
        <v>1940</v>
      </c>
      <c r="K323" s="266">
        <v>26.16</v>
      </c>
      <c r="L323" s="266">
        <v>340.08</v>
      </c>
      <c r="M323" s="58"/>
      <c r="N323" s="58"/>
      <c r="O323" s="58"/>
      <c r="P323" s="58"/>
      <c r="Q323" s="58"/>
      <c r="R323" s="58"/>
      <c r="S323" s="58"/>
      <c r="T323" s="58"/>
      <c r="U323" s="58"/>
      <c r="V323" s="58"/>
      <c r="W323" s="58"/>
      <c r="X323" s="58"/>
    </row>
    <row r="324" spans="2:24" ht="25.5" x14ac:dyDescent="0.25">
      <c r="B324" s="183" t="s">
        <v>926</v>
      </c>
      <c r="C324" s="183" t="s">
        <v>50</v>
      </c>
      <c r="D324" s="183" t="s">
        <v>51</v>
      </c>
      <c r="E324" s="183" t="s">
        <v>926</v>
      </c>
      <c r="F324" s="184">
        <v>101895</v>
      </c>
      <c r="G324" s="120" t="s">
        <v>1941</v>
      </c>
      <c r="H324" s="183" t="s">
        <v>108</v>
      </c>
      <c r="I324" s="266">
        <v>2</v>
      </c>
      <c r="J324" s="324" t="s">
        <v>1942</v>
      </c>
      <c r="K324" s="266">
        <v>536.66</v>
      </c>
      <c r="L324" s="266">
        <v>1073.32</v>
      </c>
      <c r="M324" s="58"/>
      <c r="N324" s="58"/>
      <c r="O324" s="58"/>
      <c r="P324" s="58"/>
      <c r="Q324" s="58"/>
      <c r="R324" s="58"/>
      <c r="S324" s="58"/>
      <c r="T324" s="58"/>
      <c r="U324" s="58"/>
      <c r="V324" s="58"/>
      <c r="W324" s="58"/>
      <c r="X324" s="58"/>
    </row>
    <row r="325" spans="2:24" ht="25.5" x14ac:dyDescent="0.25">
      <c r="B325" s="183" t="s">
        <v>927</v>
      </c>
      <c r="C325" s="183" t="s">
        <v>50</v>
      </c>
      <c r="D325" s="183" t="s">
        <v>51</v>
      </c>
      <c r="E325" s="183" t="s">
        <v>927</v>
      </c>
      <c r="F325" s="184">
        <v>93671</v>
      </c>
      <c r="G325" s="120" t="s">
        <v>1943</v>
      </c>
      <c r="H325" s="183" t="s">
        <v>108</v>
      </c>
      <c r="I325" s="266">
        <v>2</v>
      </c>
      <c r="J325" s="324" t="s">
        <v>1944</v>
      </c>
      <c r="K325" s="266">
        <v>102.23</v>
      </c>
      <c r="L325" s="266">
        <v>204.46</v>
      </c>
      <c r="M325" s="58"/>
      <c r="N325" s="58"/>
      <c r="O325" s="58"/>
      <c r="P325" s="58"/>
      <c r="Q325" s="58"/>
      <c r="R325" s="58"/>
      <c r="S325" s="58"/>
      <c r="T325" s="58"/>
      <c r="U325" s="58"/>
      <c r="V325" s="58"/>
      <c r="W325" s="58"/>
      <c r="X325" s="58"/>
    </row>
    <row r="326" spans="2:24" ht="25.5" x14ac:dyDescent="0.25">
      <c r="B326" s="183" t="s">
        <v>928</v>
      </c>
      <c r="C326" s="183" t="s">
        <v>50</v>
      </c>
      <c r="D326" s="183" t="s">
        <v>51</v>
      </c>
      <c r="E326" s="183" t="s">
        <v>928</v>
      </c>
      <c r="F326" s="184">
        <v>93672</v>
      </c>
      <c r="G326" s="120" t="s">
        <v>1945</v>
      </c>
      <c r="H326" s="183" t="s">
        <v>108</v>
      </c>
      <c r="I326" s="266">
        <v>2</v>
      </c>
      <c r="J326" s="324" t="s">
        <v>1946</v>
      </c>
      <c r="K326" s="266">
        <v>110.19</v>
      </c>
      <c r="L326" s="266">
        <v>220.38</v>
      </c>
      <c r="M326" s="58"/>
      <c r="N326" s="58"/>
      <c r="O326" s="58"/>
      <c r="P326" s="58"/>
      <c r="Q326" s="58"/>
      <c r="R326" s="58"/>
      <c r="S326" s="58"/>
      <c r="T326" s="58"/>
      <c r="U326" s="58"/>
      <c r="V326" s="58"/>
      <c r="W326" s="58"/>
      <c r="X326" s="58"/>
    </row>
    <row r="327" spans="2:24" ht="25.5" x14ac:dyDescent="0.25">
      <c r="B327" s="183" t="s">
        <v>929</v>
      </c>
      <c r="C327" s="183" t="s">
        <v>50</v>
      </c>
      <c r="D327" s="183" t="s">
        <v>53</v>
      </c>
      <c r="E327" s="183" t="s">
        <v>929</v>
      </c>
      <c r="F327" s="184" t="s">
        <v>1133</v>
      </c>
      <c r="G327" s="120" t="s">
        <v>1149</v>
      </c>
      <c r="H327" s="183" t="s">
        <v>108</v>
      </c>
      <c r="I327" s="266">
        <v>1</v>
      </c>
      <c r="J327" s="324">
        <v>111.62</v>
      </c>
      <c r="K327" s="266">
        <v>136.41999999999999</v>
      </c>
      <c r="L327" s="266">
        <v>136.41999999999999</v>
      </c>
      <c r="M327" s="58"/>
      <c r="N327" s="58"/>
      <c r="O327" s="58"/>
      <c r="P327" s="58"/>
      <c r="Q327" s="58"/>
      <c r="R327" s="58"/>
      <c r="S327" s="58"/>
      <c r="T327" s="58"/>
      <c r="U327" s="58"/>
      <c r="V327" s="58"/>
      <c r="W327" s="58"/>
      <c r="X327" s="58"/>
    </row>
    <row r="328" spans="2:24" ht="25.5" x14ac:dyDescent="0.25">
      <c r="B328" s="183" t="s">
        <v>930</v>
      </c>
      <c r="C328" s="183" t="s">
        <v>50</v>
      </c>
      <c r="D328" s="183" t="s">
        <v>51</v>
      </c>
      <c r="E328" s="183" t="s">
        <v>930</v>
      </c>
      <c r="F328" s="184">
        <v>93661</v>
      </c>
      <c r="G328" s="120" t="s">
        <v>1947</v>
      </c>
      <c r="H328" s="183" t="s">
        <v>108</v>
      </c>
      <c r="I328" s="266">
        <v>2</v>
      </c>
      <c r="J328" s="324" t="s">
        <v>1948</v>
      </c>
      <c r="K328" s="266">
        <v>73.94</v>
      </c>
      <c r="L328" s="266">
        <v>147.88</v>
      </c>
      <c r="M328" s="58"/>
      <c r="N328" s="58"/>
      <c r="O328" s="58"/>
      <c r="P328" s="58"/>
      <c r="Q328" s="58"/>
      <c r="R328" s="58"/>
      <c r="S328" s="58"/>
      <c r="T328" s="58"/>
      <c r="U328" s="58"/>
      <c r="V328" s="58"/>
      <c r="W328" s="58"/>
      <c r="X328" s="58"/>
    </row>
    <row r="329" spans="2:24" ht="25.5" x14ac:dyDescent="0.25">
      <c r="B329" s="183" t="s">
        <v>931</v>
      </c>
      <c r="C329" s="183" t="s">
        <v>50</v>
      </c>
      <c r="D329" s="183" t="s">
        <v>51</v>
      </c>
      <c r="E329" s="183" t="s">
        <v>931</v>
      </c>
      <c r="F329" s="184">
        <v>93662</v>
      </c>
      <c r="G329" s="120" t="s">
        <v>1949</v>
      </c>
      <c r="H329" s="183" t="s">
        <v>108</v>
      </c>
      <c r="I329" s="266">
        <v>10</v>
      </c>
      <c r="J329" s="324" t="s">
        <v>1950</v>
      </c>
      <c r="K329" s="266">
        <v>76.8</v>
      </c>
      <c r="L329" s="266">
        <v>768</v>
      </c>
      <c r="M329" s="58"/>
      <c r="N329" s="58"/>
      <c r="O329" s="58"/>
      <c r="P329" s="58"/>
      <c r="Q329" s="58"/>
      <c r="R329" s="58"/>
      <c r="S329" s="58"/>
      <c r="T329" s="58"/>
      <c r="U329" s="58"/>
      <c r="V329" s="58"/>
      <c r="W329" s="58"/>
      <c r="X329" s="58"/>
    </row>
    <row r="330" spans="2:24" ht="25.5" x14ac:dyDescent="0.25">
      <c r="B330" s="183" t="s">
        <v>932</v>
      </c>
      <c r="C330" s="183" t="s">
        <v>50</v>
      </c>
      <c r="D330" s="183" t="s">
        <v>51</v>
      </c>
      <c r="E330" s="183" t="s">
        <v>932</v>
      </c>
      <c r="F330" s="184">
        <v>93664</v>
      </c>
      <c r="G330" s="120" t="s">
        <v>1951</v>
      </c>
      <c r="H330" s="183" t="s">
        <v>108</v>
      </c>
      <c r="I330" s="266">
        <v>1</v>
      </c>
      <c r="J330" s="324" t="s">
        <v>1952</v>
      </c>
      <c r="K330" s="266">
        <v>80.260000000000005</v>
      </c>
      <c r="L330" s="266">
        <v>80.260000000000005</v>
      </c>
      <c r="M330" s="58"/>
      <c r="N330" s="58"/>
      <c r="O330" s="58"/>
      <c r="P330" s="58"/>
      <c r="Q330" s="58"/>
      <c r="R330" s="58"/>
      <c r="S330" s="58"/>
      <c r="T330" s="58"/>
      <c r="U330" s="58"/>
      <c r="V330" s="58"/>
      <c r="W330" s="58"/>
      <c r="X330" s="58"/>
    </row>
    <row r="331" spans="2:24" ht="25.5" x14ac:dyDescent="0.25">
      <c r="B331" s="183" t="s">
        <v>933</v>
      </c>
      <c r="C331" s="183" t="s">
        <v>50</v>
      </c>
      <c r="D331" s="183" t="s">
        <v>51</v>
      </c>
      <c r="E331" s="183" t="s">
        <v>933</v>
      </c>
      <c r="F331" s="184">
        <v>93654</v>
      </c>
      <c r="G331" s="120" t="s">
        <v>1953</v>
      </c>
      <c r="H331" s="183" t="s">
        <v>108</v>
      </c>
      <c r="I331" s="266">
        <v>4</v>
      </c>
      <c r="J331" s="324" t="s">
        <v>1954</v>
      </c>
      <c r="K331" s="266">
        <v>15.46</v>
      </c>
      <c r="L331" s="266">
        <v>61.84</v>
      </c>
      <c r="M331" s="58"/>
      <c r="N331" s="58"/>
      <c r="O331" s="58"/>
      <c r="P331" s="58"/>
      <c r="Q331" s="58"/>
      <c r="R331" s="58"/>
      <c r="S331" s="58"/>
      <c r="T331" s="58"/>
      <c r="U331" s="58"/>
      <c r="V331" s="58"/>
      <c r="W331" s="58"/>
      <c r="X331" s="58"/>
    </row>
    <row r="332" spans="2:24" ht="25.5" x14ac:dyDescent="0.25">
      <c r="B332" s="183" t="s">
        <v>934</v>
      </c>
      <c r="C332" s="183" t="s">
        <v>50</v>
      </c>
      <c r="D332" s="183" t="s">
        <v>51</v>
      </c>
      <c r="E332" s="183" t="s">
        <v>934</v>
      </c>
      <c r="F332" s="184">
        <v>93655</v>
      </c>
      <c r="G332" s="120" t="s">
        <v>1955</v>
      </c>
      <c r="H332" s="183" t="s">
        <v>108</v>
      </c>
      <c r="I332" s="266">
        <v>10</v>
      </c>
      <c r="J332" s="324" t="s">
        <v>1956</v>
      </c>
      <c r="K332" s="266">
        <v>16.89</v>
      </c>
      <c r="L332" s="266">
        <v>168.9</v>
      </c>
      <c r="M332" s="58"/>
      <c r="N332" s="58"/>
      <c r="O332" s="58"/>
      <c r="P332" s="58"/>
      <c r="Q332" s="58"/>
      <c r="R332" s="58"/>
      <c r="S332" s="58"/>
      <c r="T332" s="58"/>
      <c r="U332" s="58"/>
      <c r="V332" s="58"/>
      <c r="W332" s="58"/>
      <c r="X332" s="58"/>
    </row>
    <row r="333" spans="2:24" ht="25.5" x14ac:dyDescent="0.25">
      <c r="B333" s="183" t="s">
        <v>935</v>
      </c>
      <c r="C333" s="183" t="s">
        <v>50</v>
      </c>
      <c r="D333" s="183" t="s">
        <v>51</v>
      </c>
      <c r="E333" s="183" t="s">
        <v>935</v>
      </c>
      <c r="F333" s="184">
        <v>93657</v>
      </c>
      <c r="G333" s="120" t="s">
        <v>1957</v>
      </c>
      <c r="H333" s="183" t="s">
        <v>108</v>
      </c>
      <c r="I333" s="266">
        <v>1</v>
      </c>
      <c r="J333" s="324" t="s">
        <v>1958</v>
      </c>
      <c r="K333" s="266">
        <v>18.61</v>
      </c>
      <c r="L333" s="266">
        <v>18.61</v>
      </c>
      <c r="M333" s="58"/>
      <c r="N333" s="58"/>
      <c r="O333" s="58"/>
      <c r="P333" s="58"/>
      <c r="Q333" s="58"/>
      <c r="R333" s="58"/>
      <c r="S333" s="58"/>
      <c r="T333" s="58"/>
      <c r="U333" s="58"/>
      <c r="V333" s="58"/>
      <c r="W333" s="58"/>
      <c r="X333" s="58"/>
    </row>
    <row r="334" spans="2:24" ht="25.5" x14ac:dyDescent="0.25">
      <c r="B334" s="183" t="s">
        <v>936</v>
      </c>
      <c r="C334" s="183" t="s">
        <v>50</v>
      </c>
      <c r="D334" s="183" t="s">
        <v>52</v>
      </c>
      <c r="E334" s="183" t="s">
        <v>936</v>
      </c>
      <c r="F334" s="184">
        <v>1201005132</v>
      </c>
      <c r="G334" s="120" t="s">
        <v>1959</v>
      </c>
      <c r="H334" s="183" t="s">
        <v>108</v>
      </c>
      <c r="I334" s="266">
        <v>8</v>
      </c>
      <c r="J334" s="324">
        <v>82.1</v>
      </c>
      <c r="K334" s="266">
        <v>100.34</v>
      </c>
      <c r="L334" s="266">
        <v>802.72</v>
      </c>
      <c r="M334" s="58"/>
      <c r="N334" s="58"/>
      <c r="O334" s="58"/>
      <c r="P334" s="58"/>
      <c r="Q334" s="58"/>
      <c r="R334" s="58"/>
      <c r="S334" s="58"/>
      <c r="T334" s="58"/>
      <c r="U334" s="58"/>
      <c r="V334" s="58"/>
      <c r="W334" s="58"/>
      <c r="X334" s="58"/>
    </row>
    <row r="335" spans="2:24" x14ac:dyDescent="0.25">
      <c r="B335" s="183" t="s">
        <v>937</v>
      </c>
      <c r="C335" s="183" t="s">
        <v>50</v>
      </c>
      <c r="D335" s="183" t="s">
        <v>53</v>
      </c>
      <c r="E335" s="183" t="s">
        <v>937</v>
      </c>
      <c r="F335" s="184" t="s">
        <v>1148</v>
      </c>
      <c r="G335" s="120" t="s">
        <v>586</v>
      </c>
      <c r="H335" s="183" t="s">
        <v>108</v>
      </c>
      <c r="I335" s="266">
        <v>1</v>
      </c>
      <c r="J335" s="324">
        <v>177.54</v>
      </c>
      <c r="K335" s="266">
        <v>216.98</v>
      </c>
      <c r="L335" s="266">
        <v>216.98</v>
      </c>
      <c r="M335" s="58"/>
      <c r="N335" s="58"/>
      <c r="O335" s="58"/>
      <c r="P335" s="58"/>
      <c r="Q335" s="58"/>
      <c r="R335" s="58"/>
      <c r="S335" s="58"/>
      <c r="T335" s="58"/>
      <c r="U335" s="58"/>
      <c r="V335" s="58"/>
      <c r="W335" s="58"/>
      <c r="X335" s="58"/>
    </row>
    <row r="336" spans="2:24" x14ac:dyDescent="0.25">
      <c r="B336" s="183" t="s">
        <v>938</v>
      </c>
      <c r="C336" s="183" t="s">
        <v>50</v>
      </c>
      <c r="D336" s="183" t="s">
        <v>53</v>
      </c>
      <c r="E336" s="183" t="s">
        <v>938</v>
      </c>
      <c r="F336" s="184" t="s">
        <v>1150</v>
      </c>
      <c r="G336" s="120" t="s">
        <v>587</v>
      </c>
      <c r="H336" s="183" t="s">
        <v>108</v>
      </c>
      <c r="I336" s="266">
        <v>1</v>
      </c>
      <c r="J336" s="324">
        <v>180.12</v>
      </c>
      <c r="K336" s="266">
        <v>220.14</v>
      </c>
      <c r="L336" s="266">
        <v>220.14</v>
      </c>
      <c r="M336" s="58"/>
      <c r="N336" s="58"/>
      <c r="O336" s="58"/>
      <c r="P336" s="58"/>
      <c r="Q336" s="58"/>
      <c r="R336" s="58"/>
      <c r="S336" s="58"/>
      <c r="T336" s="58"/>
      <c r="U336" s="58"/>
      <c r="V336" s="58"/>
      <c r="W336" s="58"/>
      <c r="X336" s="58"/>
    </row>
    <row r="337" spans="2:24" ht="38.25" x14ac:dyDescent="0.25">
      <c r="B337" s="183" t="s">
        <v>939</v>
      </c>
      <c r="C337" s="183" t="s">
        <v>50</v>
      </c>
      <c r="D337" s="183" t="s">
        <v>51</v>
      </c>
      <c r="E337" s="183" t="s">
        <v>939</v>
      </c>
      <c r="F337" s="184">
        <v>91857</v>
      </c>
      <c r="G337" s="120" t="s">
        <v>1960</v>
      </c>
      <c r="H337" s="183" t="s">
        <v>130</v>
      </c>
      <c r="I337" s="266">
        <v>133.75</v>
      </c>
      <c r="J337" s="324" t="s">
        <v>1961</v>
      </c>
      <c r="K337" s="266">
        <v>18.43</v>
      </c>
      <c r="L337" s="266">
        <v>2465.0100000000002</v>
      </c>
      <c r="M337" s="58"/>
      <c r="N337" s="58"/>
      <c r="O337" s="58"/>
      <c r="P337" s="58"/>
      <c r="Q337" s="58"/>
      <c r="R337" s="58"/>
      <c r="S337" s="58"/>
      <c r="T337" s="58"/>
      <c r="U337" s="58"/>
      <c r="V337" s="58"/>
      <c r="W337" s="58"/>
      <c r="X337" s="58"/>
    </row>
    <row r="338" spans="2:24" ht="38.25" x14ac:dyDescent="0.25">
      <c r="B338" s="183" t="s">
        <v>940</v>
      </c>
      <c r="C338" s="183" t="s">
        <v>50</v>
      </c>
      <c r="D338" s="183" t="s">
        <v>51</v>
      </c>
      <c r="E338" s="183" t="s">
        <v>940</v>
      </c>
      <c r="F338" s="184">
        <v>91855</v>
      </c>
      <c r="G338" s="120" t="s">
        <v>1962</v>
      </c>
      <c r="H338" s="183" t="s">
        <v>130</v>
      </c>
      <c r="I338" s="266">
        <v>577.32000000000005</v>
      </c>
      <c r="J338" s="324" t="s">
        <v>1963</v>
      </c>
      <c r="K338" s="266">
        <v>12.77</v>
      </c>
      <c r="L338" s="266">
        <v>7372.37</v>
      </c>
      <c r="M338" s="58"/>
      <c r="N338" s="58"/>
      <c r="O338" s="58"/>
      <c r="P338" s="58"/>
      <c r="Q338" s="58"/>
      <c r="R338" s="58"/>
      <c r="S338" s="58"/>
      <c r="T338" s="58"/>
      <c r="U338" s="58"/>
      <c r="V338" s="58"/>
      <c r="W338" s="58"/>
      <c r="X338" s="58"/>
    </row>
    <row r="339" spans="2:24" ht="38.25" x14ac:dyDescent="0.25">
      <c r="B339" s="183" t="s">
        <v>941</v>
      </c>
      <c r="C339" s="183" t="s">
        <v>50</v>
      </c>
      <c r="D339" s="183" t="s">
        <v>51</v>
      </c>
      <c r="E339" s="183" t="s">
        <v>941</v>
      </c>
      <c r="F339" s="184">
        <v>97667</v>
      </c>
      <c r="G339" s="120" t="s">
        <v>1964</v>
      </c>
      <c r="H339" s="183" t="s">
        <v>130</v>
      </c>
      <c r="I339" s="266">
        <v>85.18</v>
      </c>
      <c r="J339" s="324" t="s">
        <v>1965</v>
      </c>
      <c r="K339" s="266">
        <v>10.88</v>
      </c>
      <c r="L339" s="266">
        <v>926.75</v>
      </c>
      <c r="M339" s="58"/>
      <c r="N339" s="58"/>
      <c r="O339" s="58"/>
      <c r="P339" s="58"/>
      <c r="Q339" s="58"/>
      <c r="R339" s="58"/>
      <c r="S339" s="58"/>
      <c r="T339" s="58"/>
      <c r="U339" s="58"/>
      <c r="V339" s="58"/>
      <c r="W339" s="58"/>
      <c r="X339" s="58"/>
    </row>
    <row r="340" spans="2:24" ht="38.25" x14ac:dyDescent="0.25">
      <c r="B340" s="183" t="s">
        <v>942</v>
      </c>
      <c r="C340" s="183" t="s">
        <v>50</v>
      </c>
      <c r="D340" s="183" t="s">
        <v>51</v>
      </c>
      <c r="E340" s="183" t="s">
        <v>942</v>
      </c>
      <c r="F340" s="184">
        <v>97668</v>
      </c>
      <c r="G340" s="120" t="s">
        <v>1966</v>
      </c>
      <c r="H340" s="183" t="s">
        <v>130</v>
      </c>
      <c r="I340" s="266">
        <v>74.75</v>
      </c>
      <c r="J340" s="324" t="s">
        <v>1967</v>
      </c>
      <c r="K340" s="266">
        <v>15.54</v>
      </c>
      <c r="L340" s="266">
        <v>1161.6099999999999</v>
      </c>
      <c r="M340" s="58"/>
      <c r="N340" s="58"/>
      <c r="O340" s="58"/>
      <c r="P340" s="58"/>
      <c r="Q340" s="58"/>
      <c r="R340" s="58"/>
      <c r="S340" s="58"/>
      <c r="T340" s="58"/>
      <c r="U340" s="58"/>
      <c r="V340" s="58"/>
      <c r="W340" s="58"/>
      <c r="X340" s="58"/>
    </row>
    <row r="341" spans="2:24" ht="38.25" x14ac:dyDescent="0.25">
      <c r="B341" s="183" t="s">
        <v>943</v>
      </c>
      <c r="C341" s="183" t="s">
        <v>50</v>
      </c>
      <c r="D341" s="183" t="s">
        <v>52</v>
      </c>
      <c r="E341" s="183" t="s">
        <v>943</v>
      </c>
      <c r="F341" s="184">
        <v>1201001001</v>
      </c>
      <c r="G341" s="120" t="s">
        <v>1968</v>
      </c>
      <c r="H341" s="183" t="s">
        <v>108</v>
      </c>
      <c r="I341" s="266">
        <v>24</v>
      </c>
      <c r="J341" s="324">
        <v>59.81</v>
      </c>
      <c r="K341" s="266">
        <v>73.09</v>
      </c>
      <c r="L341" s="266">
        <v>1754.16</v>
      </c>
      <c r="M341" s="58"/>
      <c r="N341" s="58"/>
      <c r="O341" s="58"/>
      <c r="P341" s="58"/>
      <c r="Q341" s="58"/>
      <c r="R341" s="58"/>
      <c r="S341" s="58"/>
      <c r="T341" s="58"/>
      <c r="U341" s="58"/>
      <c r="V341" s="58"/>
      <c r="W341" s="58"/>
      <c r="X341" s="58"/>
    </row>
    <row r="342" spans="2:24" ht="38.25" x14ac:dyDescent="0.25">
      <c r="B342" s="183" t="s">
        <v>944</v>
      </c>
      <c r="C342" s="183" t="s">
        <v>50</v>
      </c>
      <c r="D342" s="183" t="s">
        <v>52</v>
      </c>
      <c r="E342" s="183" t="s">
        <v>944</v>
      </c>
      <c r="F342" s="184">
        <v>1201001007</v>
      </c>
      <c r="G342" s="120" t="s">
        <v>1969</v>
      </c>
      <c r="H342" s="183" t="s">
        <v>146</v>
      </c>
      <c r="I342" s="266">
        <v>6</v>
      </c>
      <c r="J342" s="324">
        <v>255.31</v>
      </c>
      <c r="K342" s="266">
        <v>312.02999999999997</v>
      </c>
      <c r="L342" s="266">
        <v>1872.18</v>
      </c>
      <c r="M342" s="58"/>
      <c r="N342" s="58"/>
      <c r="O342" s="58"/>
      <c r="P342" s="58"/>
      <c r="Q342" s="58"/>
      <c r="R342" s="58"/>
      <c r="S342" s="58"/>
      <c r="T342" s="58"/>
      <c r="U342" s="58"/>
      <c r="V342" s="58"/>
      <c r="W342" s="58"/>
      <c r="X342" s="58"/>
    </row>
    <row r="343" spans="2:24" ht="38.25" x14ac:dyDescent="0.25">
      <c r="B343" s="183" t="s">
        <v>945</v>
      </c>
      <c r="C343" s="183" t="s">
        <v>50</v>
      </c>
      <c r="D343" s="183" t="s">
        <v>51</v>
      </c>
      <c r="E343" s="183" t="s">
        <v>945</v>
      </c>
      <c r="F343" s="184">
        <v>101883</v>
      </c>
      <c r="G343" s="120" t="s">
        <v>1970</v>
      </c>
      <c r="H343" s="183" t="s">
        <v>108</v>
      </c>
      <c r="I343" s="266">
        <v>1</v>
      </c>
      <c r="J343" s="324" t="s">
        <v>1971</v>
      </c>
      <c r="K343" s="266">
        <v>624.5</v>
      </c>
      <c r="L343" s="266">
        <v>624.5</v>
      </c>
      <c r="M343" s="58"/>
      <c r="N343" s="58"/>
      <c r="O343" s="58"/>
      <c r="P343" s="58"/>
      <c r="Q343" s="58"/>
      <c r="R343" s="58"/>
      <c r="S343" s="58"/>
      <c r="T343" s="58"/>
      <c r="U343" s="58"/>
      <c r="V343" s="58"/>
      <c r="W343" s="58"/>
      <c r="X343" s="58"/>
    </row>
    <row r="344" spans="2:24" ht="38.25" x14ac:dyDescent="0.25">
      <c r="B344" s="183" t="s">
        <v>946</v>
      </c>
      <c r="C344" s="183" t="s">
        <v>50</v>
      </c>
      <c r="D344" s="183" t="s">
        <v>52</v>
      </c>
      <c r="E344" s="183" t="s">
        <v>946</v>
      </c>
      <c r="F344" s="184">
        <v>1201005009</v>
      </c>
      <c r="G344" s="120" t="s">
        <v>1972</v>
      </c>
      <c r="H344" s="183" t="s">
        <v>108</v>
      </c>
      <c r="I344" s="266">
        <v>3</v>
      </c>
      <c r="J344" s="324">
        <v>1265.21</v>
      </c>
      <c r="K344" s="266">
        <v>1546.33</v>
      </c>
      <c r="L344" s="266">
        <v>4638.99</v>
      </c>
      <c r="M344" s="58"/>
      <c r="N344" s="58"/>
      <c r="O344" s="58"/>
      <c r="P344" s="58"/>
      <c r="Q344" s="58"/>
      <c r="R344" s="58"/>
      <c r="S344" s="58"/>
      <c r="T344" s="58"/>
      <c r="U344" s="58"/>
      <c r="V344" s="58"/>
      <c r="W344" s="58"/>
      <c r="X344" s="58"/>
    </row>
    <row r="345" spans="2:24" ht="38.25" x14ac:dyDescent="0.25">
      <c r="B345" s="183" t="s">
        <v>947</v>
      </c>
      <c r="C345" s="183" t="s">
        <v>50</v>
      </c>
      <c r="D345" s="183" t="s">
        <v>51</v>
      </c>
      <c r="E345" s="183" t="s">
        <v>947</v>
      </c>
      <c r="F345" s="184">
        <v>101875</v>
      </c>
      <c r="G345" s="120" t="s">
        <v>1973</v>
      </c>
      <c r="H345" s="183" t="s">
        <v>108</v>
      </c>
      <c r="I345" s="266">
        <v>1</v>
      </c>
      <c r="J345" s="324" t="s">
        <v>1974</v>
      </c>
      <c r="K345" s="266">
        <v>453.08</v>
      </c>
      <c r="L345" s="266">
        <v>453.08</v>
      </c>
      <c r="M345" s="58"/>
      <c r="N345" s="58"/>
      <c r="O345" s="58"/>
      <c r="P345" s="58"/>
      <c r="Q345" s="58"/>
      <c r="R345" s="58"/>
      <c r="S345" s="58"/>
      <c r="T345" s="58"/>
      <c r="U345" s="58"/>
      <c r="V345" s="58"/>
      <c r="W345" s="58"/>
      <c r="X345" s="58"/>
    </row>
    <row r="346" spans="2:24" ht="25.5" x14ac:dyDescent="0.25">
      <c r="B346" s="183" t="s">
        <v>948</v>
      </c>
      <c r="C346" s="183" t="s">
        <v>50</v>
      </c>
      <c r="D346" s="183" t="s">
        <v>51</v>
      </c>
      <c r="E346" s="183" t="s">
        <v>948</v>
      </c>
      <c r="F346" s="184">
        <v>90447</v>
      </c>
      <c r="G346" s="120" t="s">
        <v>1975</v>
      </c>
      <c r="H346" s="183" t="s">
        <v>130</v>
      </c>
      <c r="I346" s="266">
        <v>346.392</v>
      </c>
      <c r="J346" s="324" t="s">
        <v>1976</v>
      </c>
      <c r="K346" s="266">
        <v>8.93</v>
      </c>
      <c r="L346" s="266">
        <v>3093.28</v>
      </c>
      <c r="M346" s="58"/>
      <c r="N346" s="58"/>
      <c r="O346" s="58"/>
      <c r="P346" s="58"/>
      <c r="Q346" s="58"/>
      <c r="R346" s="58"/>
      <c r="S346" s="58"/>
      <c r="T346" s="58"/>
      <c r="U346" s="58"/>
      <c r="V346" s="58"/>
      <c r="W346" s="58"/>
      <c r="X346" s="58"/>
    </row>
    <row r="347" spans="2:24" ht="25.5" x14ac:dyDescent="0.25">
      <c r="B347" s="183" t="s">
        <v>949</v>
      </c>
      <c r="C347" s="183" t="s">
        <v>50</v>
      </c>
      <c r="D347" s="183" t="s">
        <v>51</v>
      </c>
      <c r="E347" s="183" t="s">
        <v>949</v>
      </c>
      <c r="F347" s="184">
        <v>93358</v>
      </c>
      <c r="G347" s="120" t="s">
        <v>1802</v>
      </c>
      <c r="H347" s="183" t="s">
        <v>1626</v>
      </c>
      <c r="I347" s="266">
        <v>9.5958000000000006</v>
      </c>
      <c r="J347" s="324" t="s">
        <v>1803</v>
      </c>
      <c r="K347" s="266">
        <v>97.32</v>
      </c>
      <c r="L347" s="266">
        <v>933.86</v>
      </c>
      <c r="M347" s="58"/>
      <c r="N347" s="58"/>
      <c r="O347" s="58"/>
      <c r="P347" s="58"/>
      <c r="Q347" s="58"/>
      <c r="R347" s="58"/>
      <c r="S347" s="58"/>
      <c r="T347" s="58"/>
      <c r="U347" s="58"/>
      <c r="V347" s="58"/>
      <c r="W347" s="58"/>
      <c r="X347" s="58"/>
    </row>
    <row r="348" spans="2:24" ht="25.5" x14ac:dyDescent="0.25">
      <c r="B348" s="183" t="s">
        <v>950</v>
      </c>
      <c r="C348" s="183" t="s">
        <v>50</v>
      </c>
      <c r="D348" s="183" t="s">
        <v>51</v>
      </c>
      <c r="E348" s="183" t="s">
        <v>950</v>
      </c>
      <c r="F348" s="184">
        <v>93382</v>
      </c>
      <c r="G348" s="120" t="s">
        <v>1670</v>
      </c>
      <c r="H348" s="183" t="s">
        <v>1626</v>
      </c>
      <c r="I348" s="266">
        <v>9.5958000000000006</v>
      </c>
      <c r="J348" s="324" t="s">
        <v>1671</v>
      </c>
      <c r="K348" s="266">
        <v>29.83</v>
      </c>
      <c r="L348" s="266">
        <v>286.24</v>
      </c>
      <c r="M348" s="58"/>
      <c r="N348" s="58"/>
      <c r="O348" s="58"/>
      <c r="P348" s="58"/>
      <c r="Q348" s="58"/>
      <c r="R348" s="58"/>
      <c r="S348" s="58"/>
      <c r="T348" s="58"/>
      <c r="U348" s="58"/>
      <c r="V348" s="58"/>
      <c r="W348" s="58"/>
      <c r="X348" s="58"/>
    </row>
    <row r="349" spans="2:24" x14ac:dyDescent="0.25">
      <c r="B349" s="183"/>
      <c r="C349" s="183"/>
      <c r="D349" s="183"/>
      <c r="E349" s="183"/>
      <c r="F349" s="184"/>
      <c r="G349" s="186"/>
      <c r="H349" s="119"/>
      <c r="I349" s="187"/>
      <c r="J349" s="188"/>
      <c r="K349" s="187"/>
      <c r="L349" s="269"/>
      <c r="M349" s="58"/>
      <c r="N349" s="58"/>
      <c r="O349" s="58"/>
      <c r="P349" s="58"/>
      <c r="Q349" s="58"/>
      <c r="R349" s="58"/>
      <c r="S349" s="58"/>
      <c r="T349" s="58"/>
      <c r="U349" s="58"/>
      <c r="V349" s="58"/>
      <c r="W349" s="58"/>
      <c r="X349" s="58"/>
    </row>
    <row r="350" spans="2:24" x14ac:dyDescent="0.25">
      <c r="B350" s="30" t="s">
        <v>951</v>
      </c>
      <c r="C350" s="30"/>
      <c r="D350" s="30"/>
      <c r="E350" s="30"/>
      <c r="F350" s="30"/>
      <c r="G350" s="31" t="s">
        <v>131</v>
      </c>
      <c r="H350" s="192"/>
      <c r="I350" s="193"/>
      <c r="J350" s="194"/>
      <c r="K350" s="193"/>
      <c r="L350" s="271">
        <v>34156.759999999995</v>
      </c>
      <c r="M350" s="58"/>
      <c r="N350" s="58"/>
      <c r="O350" s="58"/>
      <c r="P350" s="58"/>
      <c r="Q350" s="58"/>
      <c r="R350" s="58"/>
      <c r="S350" s="58"/>
      <c r="T350" s="58"/>
      <c r="U350" s="58"/>
      <c r="V350" s="58"/>
      <c r="W350" s="58"/>
      <c r="X350" s="58"/>
    </row>
    <row r="351" spans="2:24" x14ac:dyDescent="0.25">
      <c r="B351" s="36" t="s">
        <v>952</v>
      </c>
      <c r="C351" s="36"/>
      <c r="D351" s="36"/>
      <c r="E351" s="36"/>
      <c r="F351" s="36"/>
      <c r="G351" s="37" t="s">
        <v>230</v>
      </c>
      <c r="H351" s="195"/>
      <c r="I351" s="196"/>
      <c r="J351" s="197"/>
      <c r="K351" s="196"/>
      <c r="L351" s="272">
        <v>34156.76</v>
      </c>
      <c r="M351" s="58"/>
      <c r="N351" s="58"/>
      <c r="O351" s="58"/>
      <c r="P351" s="58"/>
      <c r="Q351" s="58"/>
      <c r="R351" s="58"/>
      <c r="S351" s="58"/>
      <c r="T351" s="58"/>
      <c r="U351" s="58"/>
      <c r="V351" s="58"/>
      <c r="W351" s="58"/>
      <c r="X351" s="58"/>
    </row>
    <row r="352" spans="2:24" ht="25.5" x14ac:dyDescent="0.25">
      <c r="B352" s="183" t="s">
        <v>953</v>
      </c>
      <c r="C352" s="183" t="s">
        <v>50</v>
      </c>
      <c r="D352" s="183" t="s">
        <v>51</v>
      </c>
      <c r="E352" s="183" t="s">
        <v>953</v>
      </c>
      <c r="F352" s="184">
        <v>98308</v>
      </c>
      <c r="G352" s="120" t="s">
        <v>1977</v>
      </c>
      <c r="H352" s="183" t="s">
        <v>108</v>
      </c>
      <c r="I352" s="266">
        <v>14</v>
      </c>
      <c r="J352" s="324" t="s">
        <v>1978</v>
      </c>
      <c r="K352" s="266">
        <v>33.01</v>
      </c>
      <c r="L352" s="266">
        <v>462.14</v>
      </c>
      <c r="M352" s="58"/>
      <c r="N352" s="58"/>
      <c r="O352" s="58"/>
      <c r="P352" s="58"/>
      <c r="Q352" s="58"/>
      <c r="R352" s="58"/>
      <c r="S352" s="58"/>
      <c r="T352" s="58"/>
      <c r="U352" s="58"/>
      <c r="V352" s="58"/>
      <c r="W352" s="58"/>
      <c r="X352" s="58"/>
    </row>
    <row r="353" spans="2:24" x14ac:dyDescent="0.25">
      <c r="B353" s="183" t="s">
        <v>954</v>
      </c>
      <c r="C353" s="183" t="s">
        <v>50</v>
      </c>
      <c r="D353" s="183" t="s">
        <v>51</v>
      </c>
      <c r="E353" s="183" t="s">
        <v>954</v>
      </c>
      <c r="F353" s="184">
        <v>98307</v>
      </c>
      <c r="G353" s="120" t="s">
        <v>1979</v>
      </c>
      <c r="H353" s="183" t="s">
        <v>108</v>
      </c>
      <c r="I353" s="266">
        <v>14</v>
      </c>
      <c r="J353" s="324" t="s">
        <v>1980</v>
      </c>
      <c r="K353" s="266">
        <v>49.34</v>
      </c>
      <c r="L353" s="266">
        <v>690.76</v>
      </c>
      <c r="M353" s="58"/>
      <c r="N353" s="58"/>
      <c r="O353" s="58"/>
      <c r="P353" s="58"/>
      <c r="Q353" s="58"/>
      <c r="R353" s="58"/>
      <c r="S353" s="58"/>
      <c r="T353" s="58"/>
      <c r="U353" s="58"/>
      <c r="V353" s="58"/>
      <c r="W353" s="58"/>
      <c r="X353" s="58"/>
    </row>
    <row r="354" spans="2:24" x14ac:dyDescent="0.25">
      <c r="B354" s="183" t="s">
        <v>955</v>
      </c>
      <c r="C354" s="183" t="s">
        <v>50</v>
      </c>
      <c r="D354" s="183" t="s">
        <v>93</v>
      </c>
      <c r="E354" s="183" t="s">
        <v>955</v>
      </c>
      <c r="F354" s="184">
        <v>59252</v>
      </c>
      <c r="G354" s="120" t="s">
        <v>1164</v>
      </c>
      <c r="H354" s="183" t="s">
        <v>108</v>
      </c>
      <c r="I354" s="266">
        <v>4</v>
      </c>
      <c r="J354" s="324">
        <v>2781.78</v>
      </c>
      <c r="K354" s="266">
        <v>3399.89</v>
      </c>
      <c r="L354" s="266">
        <v>13599.56</v>
      </c>
      <c r="M354" s="58"/>
      <c r="N354" s="58"/>
      <c r="O354" s="58"/>
      <c r="P354" s="58"/>
      <c r="Q354" s="58"/>
      <c r="R354" s="58"/>
      <c r="S354" s="58"/>
      <c r="T354" s="58"/>
      <c r="U354" s="58"/>
      <c r="V354" s="58"/>
      <c r="W354" s="58"/>
      <c r="X354" s="58"/>
    </row>
    <row r="355" spans="2:24" x14ac:dyDescent="0.25">
      <c r="B355" s="183" t="s">
        <v>1152</v>
      </c>
      <c r="C355" s="183" t="s">
        <v>50</v>
      </c>
      <c r="D355" s="183" t="s">
        <v>93</v>
      </c>
      <c r="E355" s="183" t="s">
        <v>1152</v>
      </c>
      <c r="F355" s="184">
        <v>59448</v>
      </c>
      <c r="G355" s="120" t="s">
        <v>1165</v>
      </c>
      <c r="H355" s="183" t="s">
        <v>108</v>
      </c>
      <c r="I355" s="266">
        <v>2</v>
      </c>
      <c r="J355" s="324">
        <v>23.13</v>
      </c>
      <c r="K355" s="266">
        <v>28.26</v>
      </c>
      <c r="L355" s="266">
        <v>56.52</v>
      </c>
      <c r="M355" s="58"/>
      <c r="N355" s="58"/>
      <c r="O355" s="58"/>
      <c r="P355" s="58"/>
      <c r="Q355" s="58"/>
      <c r="R355" s="58"/>
      <c r="S355" s="58"/>
      <c r="T355" s="58"/>
      <c r="U355" s="58"/>
      <c r="V355" s="58"/>
      <c r="W355" s="58"/>
      <c r="X355" s="58"/>
    </row>
    <row r="356" spans="2:24" ht="25.5" x14ac:dyDescent="0.25">
      <c r="B356" s="183" t="s">
        <v>1153</v>
      </c>
      <c r="C356" s="183" t="s">
        <v>50</v>
      </c>
      <c r="D356" s="183" t="s">
        <v>51</v>
      </c>
      <c r="E356" s="183" t="s">
        <v>1153</v>
      </c>
      <c r="F356" s="184">
        <v>91936</v>
      </c>
      <c r="G356" s="120" t="s">
        <v>1981</v>
      </c>
      <c r="H356" s="183" t="s">
        <v>108</v>
      </c>
      <c r="I356" s="266">
        <v>6</v>
      </c>
      <c r="J356" s="324" t="s">
        <v>1982</v>
      </c>
      <c r="K356" s="266">
        <v>17.89</v>
      </c>
      <c r="L356" s="266">
        <v>107.34</v>
      </c>
      <c r="M356" s="58"/>
      <c r="N356" s="58"/>
      <c r="O356" s="58"/>
      <c r="P356" s="58"/>
      <c r="Q356" s="58"/>
      <c r="R356" s="58"/>
      <c r="S356" s="58"/>
      <c r="T356" s="58"/>
      <c r="U356" s="58"/>
      <c r="V356" s="58"/>
      <c r="W356" s="58"/>
      <c r="X356" s="58"/>
    </row>
    <row r="357" spans="2:24" ht="25.5" x14ac:dyDescent="0.25">
      <c r="B357" s="183" t="s">
        <v>1154</v>
      </c>
      <c r="C357" s="183" t="s">
        <v>50</v>
      </c>
      <c r="D357" s="183" t="s">
        <v>51</v>
      </c>
      <c r="E357" s="183" t="s">
        <v>1154</v>
      </c>
      <c r="F357" s="184">
        <v>98297</v>
      </c>
      <c r="G357" s="120" t="s">
        <v>1983</v>
      </c>
      <c r="H357" s="183" t="s">
        <v>130</v>
      </c>
      <c r="I357" s="266">
        <v>582.65</v>
      </c>
      <c r="J357" s="324" t="s">
        <v>1984</v>
      </c>
      <c r="K357" s="266">
        <v>11.32</v>
      </c>
      <c r="L357" s="266">
        <v>6595.59</v>
      </c>
      <c r="M357" s="58"/>
      <c r="N357" s="58"/>
      <c r="O357" s="58"/>
      <c r="P357" s="58"/>
      <c r="Q357" s="58"/>
      <c r="R357" s="58"/>
      <c r="S357" s="58"/>
      <c r="T357" s="58"/>
      <c r="U357" s="58"/>
      <c r="V357" s="58"/>
      <c r="W357" s="58"/>
      <c r="X357" s="58"/>
    </row>
    <row r="358" spans="2:24" ht="38.25" x14ac:dyDescent="0.25">
      <c r="B358" s="183" t="s">
        <v>1155</v>
      </c>
      <c r="C358" s="183" t="s">
        <v>50</v>
      </c>
      <c r="D358" s="183" t="s">
        <v>51</v>
      </c>
      <c r="E358" s="183" t="s">
        <v>1155</v>
      </c>
      <c r="F358" s="184">
        <v>98287</v>
      </c>
      <c r="G358" s="120" t="s">
        <v>1985</v>
      </c>
      <c r="H358" s="183" t="s">
        <v>130</v>
      </c>
      <c r="I358" s="266">
        <v>582.65</v>
      </c>
      <c r="J358" s="324" t="s">
        <v>1986</v>
      </c>
      <c r="K358" s="266">
        <v>1.82</v>
      </c>
      <c r="L358" s="266">
        <v>1060.42</v>
      </c>
      <c r="M358" s="58"/>
      <c r="N358" s="58"/>
      <c r="O358" s="58"/>
      <c r="P358" s="58"/>
      <c r="Q358" s="58"/>
      <c r="R358" s="58"/>
      <c r="S358" s="58"/>
      <c r="T358" s="58"/>
      <c r="U358" s="58"/>
      <c r="V358" s="58"/>
      <c r="W358" s="58"/>
      <c r="X358" s="58"/>
    </row>
    <row r="359" spans="2:24" ht="38.25" x14ac:dyDescent="0.25">
      <c r="B359" s="183" t="s">
        <v>1156</v>
      </c>
      <c r="C359" s="183" t="s">
        <v>50</v>
      </c>
      <c r="D359" s="183" t="s">
        <v>51</v>
      </c>
      <c r="E359" s="183" t="s">
        <v>1156</v>
      </c>
      <c r="F359" s="184">
        <v>97886</v>
      </c>
      <c r="G359" s="120" t="s">
        <v>1921</v>
      </c>
      <c r="H359" s="183" t="s">
        <v>108</v>
      </c>
      <c r="I359" s="266">
        <v>2</v>
      </c>
      <c r="J359" s="324" t="s">
        <v>1922</v>
      </c>
      <c r="K359" s="266">
        <v>196.44</v>
      </c>
      <c r="L359" s="266">
        <v>392.88</v>
      </c>
      <c r="M359" s="58"/>
      <c r="N359" s="58"/>
      <c r="O359" s="58"/>
      <c r="P359" s="58"/>
      <c r="Q359" s="58"/>
      <c r="R359" s="58"/>
      <c r="S359" s="58"/>
      <c r="T359" s="58"/>
      <c r="U359" s="58"/>
      <c r="V359" s="58"/>
      <c r="W359" s="58"/>
      <c r="X359" s="58"/>
    </row>
    <row r="360" spans="2:24" ht="25.5" x14ac:dyDescent="0.25">
      <c r="B360" s="183" t="s">
        <v>1157</v>
      </c>
      <c r="C360" s="183" t="s">
        <v>50</v>
      </c>
      <c r="D360" s="183" t="s">
        <v>51</v>
      </c>
      <c r="E360" s="183" t="s">
        <v>1157</v>
      </c>
      <c r="F360" s="184">
        <v>100556</v>
      </c>
      <c r="G360" s="120" t="s">
        <v>1987</v>
      </c>
      <c r="H360" s="183" t="s">
        <v>108</v>
      </c>
      <c r="I360" s="266">
        <v>1</v>
      </c>
      <c r="J360" s="324" t="s">
        <v>1988</v>
      </c>
      <c r="K360" s="266">
        <v>45.71</v>
      </c>
      <c r="L360" s="266">
        <v>45.71</v>
      </c>
      <c r="M360" s="58"/>
      <c r="N360" s="58"/>
      <c r="O360" s="58"/>
      <c r="P360" s="58"/>
      <c r="Q360" s="58"/>
      <c r="R360" s="58"/>
      <c r="S360" s="58"/>
      <c r="T360" s="58"/>
      <c r="U360" s="58"/>
      <c r="V360" s="58"/>
      <c r="W360" s="58"/>
      <c r="X360" s="58"/>
    </row>
    <row r="361" spans="2:24" ht="38.25" x14ac:dyDescent="0.25">
      <c r="B361" s="183" t="s">
        <v>1158</v>
      </c>
      <c r="C361" s="183" t="s">
        <v>50</v>
      </c>
      <c r="D361" s="183" t="s">
        <v>51</v>
      </c>
      <c r="E361" s="183" t="s">
        <v>1158</v>
      </c>
      <c r="F361" s="184">
        <v>91836</v>
      </c>
      <c r="G361" s="120" t="s">
        <v>1989</v>
      </c>
      <c r="H361" s="183" t="s">
        <v>130</v>
      </c>
      <c r="I361" s="266">
        <v>295.42</v>
      </c>
      <c r="J361" s="324" t="s">
        <v>1990</v>
      </c>
      <c r="K361" s="266">
        <v>26.06</v>
      </c>
      <c r="L361" s="266">
        <v>7698.64</v>
      </c>
      <c r="M361" s="58"/>
      <c r="N361" s="58"/>
      <c r="O361" s="58"/>
      <c r="P361" s="58"/>
      <c r="Q361" s="58"/>
      <c r="R361" s="58"/>
      <c r="S361" s="58"/>
      <c r="T361" s="58"/>
      <c r="U361" s="58"/>
      <c r="V361" s="58"/>
      <c r="W361" s="58"/>
      <c r="X361" s="58"/>
    </row>
    <row r="362" spans="2:24" ht="38.25" x14ac:dyDescent="0.25">
      <c r="B362" s="183" t="s">
        <v>1159</v>
      </c>
      <c r="C362" s="183" t="s">
        <v>50</v>
      </c>
      <c r="D362" s="183" t="s">
        <v>51</v>
      </c>
      <c r="E362" s="183" t="s">
        <v>1159</v>
      </c>
      <c r="F362" s="184">
        <v>97667</v>
      </c>
      <c r="G362" s="120" t="s">
        <v>1964</v>
      </c>
      <c r="H362" s="183" t="s">
        <v>130</v>
      </c>
      <c r="I362" s="266">
        <v>30</v>
      </c>
      <c r="J362" s="324" t="s">
        <v>1965</v>
      </c>
      <c r="K362" s="266">
        <v>10.88</v>
      </c>
      <c r="L362" s="266">
        <v>326.39999999999998</v>
      </c>
      <c r="M362" s="58"/>
      <c r="N362" s="58"/>
      <c r="O362" s="58"/>
      <c r="P362" s="58"/>
      <c r="Q362" s="58"/>
      <c r="R362" s="58"/>
      <c r="S362" s="58"/>
      <c r="T362" s="58"/>
      <c r="U362" s="58"/>
      <c r="V362" s="58"/>
      <c r="W362" s="58"/>
      <c r="X362" s="58"/>
    </row>
    <row r="363" spans="2:24" x14ac:dyDescent="0.25">
      <c r="B363" s="183" t="s">
        <v>1160</v>
      </c>
      <c r="C363" s="183" t="s">
        <v>50</v>
      </c>
      <c r="D363" s="183" t="s">
        <v>93</v>
      </c>
      <c r="E363" s="183" t="s">
        <v>1160</v>
      </c>
      <c r="F363" s="184">
        <v>59639</v>
      </c>
      <c r="G363" s="120" t="s">
        <v>1166</v>
      </c>
      <c r="H363" s="183" t="s">
        <v>108</v>
      </c>
      <c r="I363" s="266">
        <v>2</v>
      </c>
      <c r="J363" s="324">
        <v>535.54999999999995</v>
      </c>
      <c r="K363" s="266">
        <v>654.54</v>
      </c>
      <c r="L363" s="266">
        <v>1309.08</v>
      </c>
      <c r="M363" s="58"/>
      <c r="N363" s="58"/>
      <c r="O363" s="58"/>
      <c r="P363" s="58"/>
      <c r="Q363" s="58"/>
      <c r="R363" s="58"/>
      <c r="S363" s="58"/>
      <c r="T363" s="58"/>
      <c r="U363" s="58"/>
      <c r="V363" s="58"/>
      <c r="W363" s="58"/>
      <c r="X363" s="58"/>
    </row>
    <row r="364" spans="2:24" ht="25.5" x14ac:dyDescent="0.25">
      <c r="B364" s="183" t="s">
        <v>1161</v>
      </c>
      <c r="C364" s="183" t="s">
        <v>50</v>
      </c>
      <c r="D364" s="183" t="s">
        <v>51</v>
      </c>
      <c r="E364" s="183" t="s">
        <v>1161</v>
      </c>
      <c r="F364" s="184">
        <v>90447</v>
      </c>
      <c r="G364" s="120" t="s">
        <v>1975</v>
      </c>
      <c r="H364" s="183" t="s">
        <v>130</v>
      </c>
      <c r="I364" s="266">
        <v>177.25200000000001</v>
      </c>
      <c r="J364" s="324" t="s">
        <v>1976</v>
      </c>
      <c r="K364" s="266">
        <v>8.93</v>
      </c>
      <c r="L364" s="266">
        <v>1582.86</v>
      </c>
      <c r="M364" s="58"/>
      <c r="N364" s="58"/>
      <c r="O364" s="58"/>
      <c r="P364" s="58"/>
      <c r="Q364" s="58"/>
      <c r="R364" s="58"/>
      <c r="S364" s="58"/>
      <c r="T364" s="58"/>
      <c r="U364" s="58"/>
      <c r="V364" s="58"/>
      <c r="W364" s="58"/>
      <c r="X364" s="58"/>
    </row>
    <row r="365" spans="2:24" ht="25.5" x14ac:dyDescent="0.25">
      <c r="B365" s="183" t="s">
        <v>1162</v>
      </c>
      <c r="C365" s="183" t="s">
        <v>50</v>
      </c>
      <c r="D365" s="183" t="s">
        <v>51</v>
      </c>
      <c r="E365" s="183" t="s">
        <v>1162</v>
      </c>
      <c r="F365" s="184">
        <v>93358</v>
      </c>
      <c r="G365" s="120" t="s">
        <v>1802</v>
      </c>
      <c r="H365" s="183" t="s">
        <v>1626</v>
      </c>
      <c r="I365" s="266">
        <v>1.7999999999999998</v>
      </c>
      <c r="J365" s="324" t="s">
        <v>1803</v>
      </c>
      <c r="K365" s="266">
        <v>97.32</v>
      </c>
      <c r="L365" s="266">
        <v>175.17</v>
      </c>
      <c r="M365" s="58"/>
      <c r="N365" s="58"/>
      <c r="O365" s="58"/>
      <c r="P365" s="58"/>
      <c r="Q365" s="58"/>
      <c r="R365" s="58"/>
      <c r="S365" s="58"/>
      <c r="T365" s="58"/>
      <c r="U365" s="58"/>
      <c r="V365" s="58"/>
      <c r="W365" s="58"/>
      <c r="X365" s="58"/>
    </row>
    <row r="366" spans="2:24" ht="25.5" x14ac:dyDescent="0.25">
      <c r="B366" s="183" t="s">
        <v>1163</v>
      </c>
      <c r="C366" s="183" t="s">
        <v>50</v>
      </c>
      <c r="D366" s="183" t="s">
        <v>51</v>
      </c>
      <c r="E366" s="183" t="s">
        <v>1163</v>
      </c>
      <c r="F366" s="184">
        <v>93382</v>
      </c>
      <c r="G366" s="120" t="s">
        <v>1670</v>
      </c>
      <c r="H366" s="183" t="s">
        <v>1626</v>
      </c>
      <c r="I366" s="266">
        <v>1.7999999999999998</v>
      </c>
      <c r="J366" s="324" t="s">
        <v>1671</v>
      </c>
      <c r="K366" s="266">
        <v>29.83</v>
      </c>
      <c r="L366" s="266">
        <v>53.69</v>
      </c>
      <c r="M366" s="58"/>
      <c r="N366" s="58"/>
      <c r="O366" s="58"/>
      <c r="P366" s="58"/>
      <c r="Q366" s="58"/>
      <c r="R366" s="58"/>
      <c r="S366" s="58"/>
      <c r="T366" s="58"/>
      <c r="U366" s="58"/>
      <c r="V366" s="58"/>
      <c r="W366" s="58"/>
      <c r="X366" s="58"/>
    </row>
    <row r="367" spans="2:24" x14ac:dyDescent="0.25">
      <c r="B367" s="183"/>
      <c r="C367" s="183"/>
      <c r="D367" s="183"/>
      <c r="E367" s="183"/>
      <c r="F367" s="184"/>
      <c r="G367" s="186"/>
      <c r="H367" s="119"/>
      <c r="I367" s="187"/>
      <c r="J367" s="188"/>
      <c r="K367" s="187"/>
      <c r="L367" s="269"/>
      <c r="M367" s="58"/>
      <c r="N367" s="58"/>
      <c r="O367" s="58"/>
      <c r="P367" s="58"/>
      <c r="Q367" s="58"/>
      <c r="R367" s="58"/>
      <c r="S367" s="58"/>
      <c r="T367" s="58"/>
      <c r="U367" s="58"/>
      <c r="V367" s="58"/>
      <c r="W367" s="58"/>
      <c r="X367" s="58"/>
    </row>
    <row r="368" spans="2:24" x14ac:dyDescent="0.25">
      <c r="B368" s="30" t="s">
        <v>956</v>
      </c>
      <c r="C368" s="30"/>
      <c r="D368" s="30"/>
      <c r="E368" s="30"/>
      <c r="F368" s="30"/>
      <c r="G368" s="31" t="s">
        <v>132</v>
      </c>
      <c r="H368" s="192"/>
      <c r="I368" s="193"/>
      <c r="J368" s="194"/>
      <c r="K368" s="193"/>
      <c r="L368" s="271">
        <v>85994.15</v>
      </c>
      <c r="M368" s="58"/>
      <c r="N368" s="58"/>
      <c r="O368" s="58"/>
      <c r="P368" s="58"/>
      <c r="Q368" s="58"/>
      <c r="R368" s="58"/>
      <c r="S368" s="58"/>
      <c r="T368" s="58"/>
      <c r="U368" s="58"/>
      <c r="V368" s="58"/>
      <c r="W368" s="58"/>
      <c r="X368" s="58"/>
    </row>
    <row r="369" spans="2:24" x14ac:dyDescent="0.25">
      <c r="B369" s="36" t="s">
        <v>957</v>
      </c>
      <c r="C369" s="36"/>
      <c r="D369" s="36"/>
      <c r="E369" s="36"/>
      <c r="F369" s="36"/>
      <c r="G369" s="37" t="s">
        <v>1170</v>
      </c>
      <c r="H369" s="195"/>
      <c r="I369" s="196"/>
      <c r="J369" s="197"/>
      <c r="K369" s="196"/>
      <c r="L369" s="272">
        <v>7221.6699999999992</v>
      </c>
      <c r="M369" s="58"/>
      <c r="N369" s="58"/>
      <c r="O369" s="58"/>
      <c r="P369" s="58"/>
      <c r="Q369" s="58"/>
      <c r="R369" s="58"/>
      <c r="S369" s="58"/>
      <c r="T369" s="58"/>
      <c r="U369" s="58"/>
      <c r="V369" s="58"/>
      <c r="W369" s="58"/>
      <c r="X369" s="58"/>
    </row>
    <row r="370" spans="2:24" ht="38.25" x14ac:dyDescent="0.25">
      <c r="B370" s="183" t="s">
        <v>958</v>
      </c>
      <c r="C370" s="183" t="s">
        <v>50</v>
      </c>
      <c r="D370" s="183" t="s">
        <v>51</v>
      </c>
      <c r="E370" s="183" t="s">
        <v>958</v>
      </c>
      <c r="F370" s="184">
        <v>92688</v>
      </c>
      <c r="G370" s="120" t="s">
        <v>1991</v>
      </c>
      <c r="H370" s="183" t="s">
        <v>130</v>
      </c>
      <c r="I370" s="266">
        <v>94.98</v>
      </c>
      <c r="J370" s="324" t="s">
        <v>1992</v>
      </c>
      <c r="K370" s="266">
        <v>45.53</v>
      </c>
      <c r="L370" s="266">
        <v>4324.43</v>
      </c>
      <c r="M370" s="58"/>
      <c r="N370" s="58"/>
      <c r="O370" s="58"/>
      <c r="P370" s="58"/>
      <c r="Q370" s="58"/>
      <c r="R370" s="58"/>
      <c r="S370" s="58"/>
      <c r="T370" s="58"/>
      <c r="U370" s="58"/>
      <c r="V370" s="58"/>
      <c r="W370" s="58"/>
      <c r="X370" s="58"/>
    </row>
    <row r="371" spans="2:24" ht="38.25" x14ac:dyDescent="0.25">
      <c r="B371" s="183" t="s">
        <v>1171</v>
      </c>
      <c r="C371" s="183" t="s">
        <v>50</v>
      </c>
      <c r="D371" s="183" t="s">
        <v>51</v>
      </c>
      <c r="E371" s="183" t="s">
        <v>1171</v>
      </c>
      <c r="F371" s="184">
        <v>103811</v>
      </c>
      <c r="G371" s="120" t="s">
        <v>1993</v>
      </c>
      <c r="H371" s="183" t="s">
        <v>108</v>
      </c>
      <c r="I371" s="266">
        <v>37</v>
      </c>
      <c r="J371" s="324" t="s">
        <v>1994</v>
      </c>
      <c r="K371" s="266">
        <v>42.63</v>
      </c>
      <c r="L371" s="266">
        <v>1577.31</v>
      </c>
      <c r="M371" s="58"/>
      <c r="N371" s="58"/>
      <c r="O371" s="58"/>
      <c r="P371" s="58"/>
      <c r="Q371" s="58"/>
      <c r="R371" s="58"/>
      <c r="S371" s="58"/>
      <c r="T371" s="58"/>
      <c r="U371" s="58"/>
      <c r="V371" s="58"/>
      <c r="W371" s="58"/>
      <c r="X371" s="58"/>
    </row>
    <row r="372" spans="2:24" ht="38.25" x14ac:dyDescent="0.25">
      <c r="B372" s="183" t="s">
        <v>1172</v>
      </c>
      <c r="C372" s="183" t="s">
        <v>50</v>
      </c>
      <c r="D372" s="183" t="s">
        <v>51</v>
      </c>
      <c r="E372" s="183" t="s">
        <v>1172</v>
      </c>
      <c r="F372" s="184">
        <v>92694</v>
      </c>
      <c r="G372" s="120" t="s">
        <v>1995</v>
      </c>
      <c r="H372" s="183" t="s">
        <v>108</v>
      </c>
      <c r="I372" s="266">
        <v>10</v>
      </c>
      <c r="J372" s="324" t="s">
        <v>1996</v>
      </c>
      <c r="K372" s="266">
        <v>25.14</v>
      </c>
      <c r="L372" s="266">
        <v>251.4</v>
      </c>
      <c r="M372" s="58"/>
      <c r="N372" s="58"/>
      <c r="O372" s="58"/>
      <c r="P372" s="58"/>
      <c r="Q372" s="58"/>
      <c r="R372" s="58"/>
      <c r="S372" s="58"/>
      <c r="T372" s="58"/>
      <c r="U372" s="58"/>
      <c r="V372" s="58"/>
      <c r="W372" s="58"/>
      <c r="X372" s="58"/>
    </row>
    <row r="373" spans="2:24" ht="25.5" x14ac:dyDescent="0.25">
      <c r="B373" s="183" t="s">
        <v>1173</v>
      </c>
      <c r="C373" s="183" t="s">
        <v>50</v>
      </c>
      <c r="D373" s="183" t="s">
        <v>51</v>
      </c>
      <c r="E373" s="183" t="s">
        <v>1173</v>
      </c>
      <c r="F373" s="184">
        <v>95249</v>
      </c>
      <c r="G373" s="120" t="s">
        <v>1997</v>
      </c>
      <c r="H373" s="183" t="s">
        <v>108</v>
      </c>
      <c r="I373" s="266">
        <v>9</v>
      </c>
      <c r="J373" s="324" t="s">
        <v>1998</v>
      </c>
      <c r="K373" s="266">
        <v>75.59</v>
      </c>
      <c r="L373" s="266">
        <v>680.31</v>
      </c>
      <c r="M373" s="58"/>
      <c r="N373" s="58"/>
      <c r="O373" s="58"/>
      <c r="P373" s="58"/>
      <c r="Q373" s="58"/>
      <c r="R373" s="58"/>
      <c r="S373" s="58"/>
      <c r="T373" s="58"/>
      <c r="U373" s="58"/>
      <c r="V373" s="58"/>
      <c r="W373" s="58"/>
      <c r="X373" s="58"/>
    </row>
    <row r="374" spans="2:24" ht="25.5" x14ac:dyDescent="0.25">
      <c r="B374" s="183" t="s">
        <v>1174</v>
      </c>
      <c r="C374" s="183" t="s">
        <v>50</v>
      </c>
      <c r="D374" s="183" t="s">
        <v>51</v>
      </c>
      <c r="E374" s="183" t="s">
        <v>1174</v>
      </c>
      <c r="F374" s="184">
        <v>103029</v>
      </c>
      <c r="G374" s="120" t="s">
        <v>1999</v>
      </c>
      <c r="H374" s="183" t="s">
        <v>108</v>
      </c>
      <c r="I374" s="266">
        <v>7</v>
      </c>
      <c r="J374" s="324" t="s">
        <v>2000</v>
      </c>
      <c r="K374" s="266">
        <v>55.46</v>
      </c>
      <c r="L374" s="266">
        <v>388.22</v>
      </c>
      <c r="M374" s="58"/>
      <c r="N374" s="58"/>
      <c r="O374" s="58"/>
      <c r="P374" s="58"/>
      <c r="Q374" s="58"/>
      <c r="R374" s="58"/>
      <c r="S374" s="58"/>
      <c r="T374" s="58"/>
      <c r="U374" s="58"/>
      <c r="V374" s="58"/>
      <c r="W374" s="58"/>
      <c r="X374" s="58"/>
    </row>
    <row r="375" spans="2:24" x14ac:dyDescent="0.25">
      <c r="B375" s="36" t="s">
        <v>959</v>
      </c>
      <c r="C375" s="36"/>
      <c r="D375" s="36"/>
      <c r="E375" s="36"/>
      <c r="F375" s="36"/>
      <c r="G375" s="37" t="s">
        <v>480</v>
      </c>
      <c r="H375" s="195"/>
      <c r="I375" s="196"/>
      <c r="J375" s="197"/>
      <c r="K375" s="196"/>
      <c r="L375" s="272">
        <v>3313.2900000000004</v>
      </c>
      <c r="M375" s="58"/>
      <c r="N375" s="58"/>
      <c r="O375" s="58"/>
      <c r="P375" s="58"/>
      <c r="Q375" s="58"/>
      <c r="R375" s="58"/>
      <c r="S375" s="58"/>
      <c r="T375" s="58"/>
      <c r="U375" s="58"/>
      <c r="V375" s="58"/>
      <c r="W375" s="58"/>
      <c r="X375" s="58"/>
    </row>
    <row r="376" spans="2:24" ht="25.5" x14ac:dyDescent="0.25">
      <c r="B376" s="183" t="s">
        <v>960</v>
      </c>
      <c r="C376" s="183" t="s">
        <v>50</v>
      </c>
      <c r="D376" s="183" t="s">
        <v>51</v>
      </c>
      <c r="E376" s="183" t="s">
        <v>960</v>
      </c>
      <c r="F376" s="184">
        <v>101905</v>
      </c>
      <c r="G376" s="120" t="s">
        <v>2001</v>
      </c>
      <c r="H376" s="183" t="s">
        <v>108</v>
      </c>
      <c r="I376" s="266">
        <v>3</v>
      </c>
      <c r="J376" s="324" t="s">
        <v>2002</v>
      </c>
      <c r="K376" s="266">
        <v>320.92</v>
      </c>
      <c r="L376" s="266">
        <v>962.76</v>
      </c>
      <c r="M376" s="58"/>
      <c r="N376" s="58"/>
      <c r="O376" s="58"/>
      <c r="P376" s="58"/>
      <c r="Q376" s="58"/>
      <c r="R376" s="58"/>
      <c r="S376" s="58"/>
      <c r="T376" s="58"/>
      <c r="U376" s="58"/>
      <c r="V376" s="58"/>
      <c r="W376" s="58"/>
      <c r="X376" s="58"/>
    </row>
    <row r="377" spans="2:24" ht="25.5" x14ac:dyDescent="0.25">
      <c r="B377" s="183" t="s">
        <v>961</v>
      </c>
      <c r="C377" s="183" t="s">
        <v>50</v>
      </c>
      <c r="D377" s="183" t="s">
        <v>51</v>
      </c>
      <c r="E377" s="183" t="s">
        <v>961</v>
      </c>
      <c r="F377" s="184">
        <v>101908</v>
      </c>
      <c r="G377" s="120" t="s">
        <v>2003</v>
      </c>
      <c r="H377" s="183" t="s">
        <v>108</v>
      </c>
      <c r="I377" s="266">
        <v>4</v>
      </c>
      <c r="J377" s="324" t="s">
        <v>2004</v>
      </c>
      <c r="K377" s="266">
        <v>311.23</v>
      </c>
      <c r="L377" s="266">
        <v>1244.92</v>
      </c>
      <c r="M377" s="58"/>
      <c r="N377" s="58"/>
      <c r="O377" s="58"/>
      <c r="P377" s="58"/>
      <c r="Q377" s="58"/>
      <c r="R377" s="58"/>
      <c r="S377" s="58"/>
      <c r="T377" s="58"/>
      <c r="U377" s="58"/>
      <c r="V377" s="58"/>
      <c r="W377" s="58"/>
      <c r="X377" s="58"/>
    </row>
    <row r="378" spans="2:24" ht="38.25" x14ac:dyDescent="0.25">
      <c r="B378" s="183" t="s">
        <v>962</v>
      </c>
      <c r="C378" s="183" t="s">
        <v>50</v>
      </c>
      <c r="D378" s="183" t="s">
        <v>52</v>
      </c>
      <c r="E378" s="183" t="s">
        <v>962</v>
      </c>
      <c r="F378" s="184">
        <v>1401000170</v>
      </c>
      <c r="G378" s="120" t="s">
        <v>2005</v>
      </c>
      <c r="H378" s="183" t="s">
        <v>108</v>
      </c>
      <c r="I378" s="266">
        <v>29</v>
      </c>
      <c r="J378" s="324">
        <v>21.39</v>
      </c>
      <c r="K378" s="266">
        <v>26.14</v>
      </c>
      <c r="L378" s="266">
        <v>758.06</v>
      </c>
      <c r="M378" s="58"/>
      <c r="N378" s="58"/>
      <c r="O378" s="58"/>
      <c r="P378" s="58"/>
      <c r="Q378" s="58"/>
      <c r="R378" s="58"/>
      <c r="S378" s="58"/>
      <c r="T378" s="58"/>
      <c r="U378" s="58"/>
      <c r="V378" s="58"/>
      <c r="W378" s="58"/>
      <c r="X378" s="58"/>
    </row>
    <row r="379" spans="2:24" ht="25.5" x14ac:dyDescent="0.25">
      <c r="B379" s="183" t="s">
        <v>963</v>
      </c>
      <c r="C379" s="183" t="s">
        <v>50</v>
      </c>
      <c r="D379" s="183" t="s">
        <v>53</v>
      </c>
      <c r="E379" s="183" t="s">
        <v>963</v>
      </c>
      <c r="F379" s="184" t="s">
        <v>1151</v>
      </c>
      <c r="G379" s="120" t="s">
        <v>481</v>
      </c>
      <c r="H379" s="183" t="s">
        <v>108</v>
      </c>
      <c r="I379" s="266">
        <v>15</v>
      </c>
      <c r="J379" s="324">
        <v>18.96</v>
      </c>
      <c r="K379" s="266">
        <v>23.17</v>
      </c>
      <c r="L379" s="266">
        <v>347.55</v>
      </c>
      <c r="M379" s="58"/>
      <c r="N379" s="58"/>
      <c r="O379" s="58"/>
      <c r="P379" s="58"/>
      <c r="Q379" s="58"/>
      <c r="R379" s="58"/>
      <c r="S379" s="58"/>
      <c r="T379" s="58"/>
      <c r="U379" s="58"/>
      <c r="V379" s="58"/>
      <c r="W379" s="58"/>
      <c r="X379" s="58"/>
    </row>
    <row r="380" spans="2:24" x14ac:dyDescent="0.25">
      <c r="B380" s="36" t="s">
        <v>964</v>
      </c>
      <c r="C380" s="36"/>
      <c r="D380" s="36"/>
      <c r="E380" s="36"/>
      <c r="F380" s="36"/>
      <c r="G380" s="37" t="s">
        <v>482</v>
      </c>
      <c r="H380" s="195"/>
      <c r="I380" s="196"/>
      <c r="J380" s="197"/>
      <c r="K380" s="196"/>
      <c r="L380" s="272">
        <v>373.49</v>
      </c>
      <c r="M380" s="58"/>
      <c r="N380" s="58"/>
      <c r="O380" s="58"/>
      <c r="P380" s="58"/>
      <c r="Q380" s="58"/>
      <c r="R380" s="58"/>
      <c r="S380" s="58"/>
      <c r="T380" s="58"/>
      <c r="U380" s="58"/>
      <c r="V380" s="58"/>
      <c r="W380" s="58"/>
      <c r="X380" s="58"/>
    </row>
    <row r="381" spans="2:24" ht="25.5" x14ac:dyDescent="0.25">
      <c r="B381" s="183" t="s">
        <v>965</v>
      </c>
      <c r="C381" s="183" t="s">
        <v>50</v>
      </c>
      <c r="D381" s="183" t="s">
        <v>51</v>
      </c>
      <c r="E381" s="183" t="s">
        <v>965</v>
      </c>
      <c r="F381" s="184">
        <v>97599</v>
      </c>
      <c r="G381" s="120" t="s">
        <v>2006</v>
      </c>
      <c r="H381" s="183" t="s">
        <v>108</v>
      </c>
      <c r="I381" s="266">
        <v>13</v>
      </c>
      <c r="J381" s="324" t="s">
        <v>2007</v>
      </c>
      <c r="K381" s="266">
        <v>28.73</v>
      </c>
      <c r="L381" s="266">
        <v>373.49</v>
      </c>
      <c r="M381" s="58"/>
      <c r="N381" s="58"/>
      <c r="O381" s="58"/>
      <c r="P381" s="58"/>
      <c r="Q381" s="58"/>
      <c r="R381" s="58"/>
      <c r="S381" s="58"/>
      <c r="T381" s="58"/>
      <c r="U381" s="58"/>
      <c r="V381" s="58"/>
      <c r="W381" s="58"/>
      <c r="X381" s="58"/>
    </row>
    <row r="382" spans="2:24" x14ac:dyDescent="0.25">
      <c r="B382" s="36" t="s">
        <v>1249</v>
      </c>
      <c r="C382" s="36"/>
      <c r="D382" s="36"/>
      <c r="E382" s="36"/>
      <c r="F382" s="36"/>
      <c r="G382" s="37" t="s">
        <v>1251</v>
      </c>
      <c r="H382" s="195"/>
      <c r="I382" s="196"/>
      <c r="J382" s="197"/>
      <c r="K382" s="196"/>
      <c r="L382" s="272">
        <v>17343.990000000002</v>
      </c>
      <c r="M382" s="58"/>
      <c r="N382" s="58"/>
      <c r="O382" s="58"/>
      <c r="P382" s="58"/>
      <c r="Q382" s="58"/>
      <c r="R382" s="58"/>
      <c r="S382" s="58"/>
      <c r="T382" s="58"/>
      <c r="U382" s="58"/>
      <c r="V382" s="58"/>
      <c r="W382" s="58"/>
      <c r="X382" s="58"/>
    </row>
    <row r="383" spans="2:24" ht="38.25" x14ac:dyDescent="0.25">
      <c r="B383" s="183" t="s">
        <v>1250</v>
      </c>
      <c r="C383" s="183" t="s">
        <v>50</v>
      </c>
      <c r="D383" s="183" t="s">
        <v>51</v>
      </c>
      <c r="E383" s="183" t="s">
        <v>1250</v>
      </c>
      <c r="F383" s="184">
        <v>92367</v>
      </c>
      <c r="G383" s="120" t="s">
        <v>2008</v>
      </c>
      <c r="H383" s="183" t="s">
        <v>130</v>
      </c>
      <c r="I383" s="266">
        <v>93.97</v>
      </c>
      <c r="J383" s="324" t="s">
        <v>2009</v>
      </c>
      <c r="K383" s="266">
        <v>128.03</v>
      </c>
      <c r="L383" s="266">
        <v>12030.97</v>
      </c>
      <c r="M383" s="58"/>
      <c r="N383" s="58"/>
      <c r="O383" s="58"/>
      <c r="P383" s="58"/>
      <c r="Q383" s="58"/>
      <c r="R383" s="58"/>
      <c r="S383" s="58"/>
      <c r="T383" s="58"/>
      <c r="U383" s="58"/>
      <c r="V383" s="58"/>
      <c r="W383" s="58"/>
      <c r="X383" s="58"/>
    </row>
    <row r="384" spans="2:24" ht="38.25" x14ac:dyDescent="0.25">
      <c r="B384" s="183" t="s">
        <v>1252</v>
      </c>
      <c r="C384" s="183" t="s">
        <v>50</v>
      </c>
      <c r="D384" s="183" t="s">
        <v>51</v>
      </c>
      <c r="E384" s="183" t="s">
        <v>1252</v>
      </c>
      <c r="F384" s="184">
        <v>97495</v>
      </c>
      <c r="G384" s="120" t="s">
        <v>2010</v>
      </c>
      <c r="H384" s="183" t="s">
        <v>108</v>
      </c>
      <c r="I384" s="266">
        <v>3</v>
      </c>
      <c r="J384" s="324" t="s">
        <v>2011</v>
      </c>
      <c r="K384" s="266">
        <v>652.69000000000005</v>
      </c>
      <c r="L384" s="266">
        <v>1958.07</v>
      </c>
      <c r="M384" s="58"/>
      <c r="N384" s="58"/>
      <c r="O384" s="58"/>
      <c r="P384" s="58"/>
      <c r="Q384" s="58"/>
      <c r="R384" s="58"/>
      <c r="S384" s="58"/>
      <c r="T384" s="58"/>
      <c r="U384" s="58"/>
      <c r="V384" s="58"/>
      <c r="W384" s="58"/>
      <c r="X384" s="58"/>
    </row>
    <row r="385" spans="2:24" ht="51" x14ac:dyDescent="0.25">
      <c r="B385" s="183" t="s">
        <v>1253</v>
      </c>
      <c r="C385" s="183" t="s">
        <v>50</v>
      </c>
      <c r="D385" s="183" t="s">
        <v>51</v>
      </c>
      <c r="E385" s="183" t="s">
        <v>1253</v>
      </c>
      <c r="F385" s="184">
        <v>94474</v>
      </c>
      <c r="G385" s="120" t="s">
        <v>2012</v>
      </c>
      <c r="H385" s="183" t="s">
        <v>108</v>
      </c>
      <c r="I385" s="266">
        <v>10</v>
      </c>
      <c r="J385" s="324" t="s">
        <v>2013</v>
      </c>
      <c r="K385" s="266">
        <v>141.82</v>
      </c>
      <c r="L385" s="266">
        <v>1418.2</v>
      </c>
      <c r="M385" s="58"/>
      <c r="N385" s="58"/>
      <c r="O385" s="58"/>
      <c r="P385" s="58"/>
      <c r="Q385" s="58"/>
      <c r="R385" s="58"/>
      <c r="S385" s="58"/>
      <c r="T385" s="58"/>
      <c r="U385" s="58"/>
      <c r="V385" s="58"/>
      <c r="W385" s="58"/>
      <c r="X385" s="58"/>
    </row>
    <row r="386" spans="2:24" ht="38.25" x14ac:dyDescent="0.25">
      <c r="B386" s="183" t="s">
        <v>1254</v>
      </c>
      <c r="C386" s="183" t="s">
        <v>50</v>
      </c>
      <c r="D386" s="183" t="s">
        <v>51</v>
      </c>
      <c r="E386" s="183" t="s">
        <v>1254</v>
      </c>
      <c r="F386" s="184">
        <v>97474</v>
      </c>
      <c r="G386" s="120" t="s">
        <v>2014</v>
      </c>
      <c r="H386" s="183" t="s">
        <v>108</v>
      </c>
      <c r="I386" s="266">
        <v>2</v>
      </c>
      <c r="J386" s="324" t="s">
        <v>2015</v>
      </c>
      <c r="K386" s="266">
        <v>238.31</v>
      </c>
      <c r="L386" s="266">
        <v>476.62</v>
      </c>
      <c r="M386" s="58"/>
      <c r="N386" s="58"/>
      <c r="O386" s="58"/>
      <c r="P386" s="58"/>
      <c r="Q386" s="58"/>
      <c r="R386" s="58"/>
      <c r="S386" s="58"/>
      <c r="T386" s="58"/>
      <c r="U386" s="58"/>
      <c r="V386" s="58"/>
      <c r="W386" s="58"/>
      <c r="X386" s="58"/>
    </row>
    <row r="387" spans="2:24" ht="38.25" x14ac:dyDescent="0.25">
      <c r="B387" s="183" t="s">
        <v>1255</v>
      </c>
      <c r="C387" s="183" t="s">
        <v>50</v>
      </c>
      <c r="D387" s="183" t="s">
        <v>51</v>
      </c>
      <c r="E387" s="183" t="s">
        <v>1255</v>
      </c>
      <c r="F387" s="184">
        <v>92894</v>
      </c>
      <c r="G387" s="120" t="s">
        <v>2016</v>
      </c>
      <c r="H387" s="183" t="s">
        <v>108</v>
      </c>
      <c r="I387" s="266">
        <v>2</v>
      </c>
      <c r="J387" s="324" t="s">
        <v>2017</v>
      </c>
      <c r="K387" s="266">
        <v>109.59</v>
      </c>
      <c r="L387" s="266">
        <v>219.18</v>
      </c>
      <c r="M387" s="58"/>
      <c r="N387" s="58"/>
      <c r="O387" s="58"/>
      <c r="P387" s="58"/>
      <c r="Q387" s="58"/>
      <c r="R387" s="58"/>
      <c r="S387" s="58"/>
      <c r="T387" s="58"/>
      <c r="U387" s="58"/>
      <c r="V387" s="58"/>
      <c r="W387" s="58"/>
      <c r="X387" s="58"/>
    </row>
    <row r="388" spans="2:24" ht="38.25" x14ac:dyDescent="0.25">
      <c r="B388" s="183" t="s">
        <v>1256</v>
      </c>
      <c r="C388" s="183" t="s">
        <v>50</v>
      </c>
      <c r="D388" s="183" t="s">
        <v>51</v>
      </c>
      <c r="E388" s="183" t="s">
        <v>1256</v>
      </c>
      <c r="F388" s="184">
        <v>103019</v>
      </c>
      <c r="G388" s="120" t="s">
        <v>2018</v>
      </c>
      <c r="H388" s="183" t="s">
        <v>108</v>
      </c>
      <c r="I388" s="266">
        <v>3</v>
      </c>
      <c r="J388" s="324" t="s">
        <v>2019</v>
      </c>
      <c r="K388" s="266">
        <v>248.19</v>
      </c>
      <c r="L388" s="266">
        <v>744.57</v>
      </c>
      <c r="M388" s="58"/>
      <c r="N388" s="58"/>
      <c r="O388" s="58"/>
      <c r="P388" s="58"/>
      <c r="Q388" s="58"/>
      <c r="R388" s="58"/>
      <c r="S388" s="58"/>
      <c r="T388" s="58"/>
      <c r="U388" s="58"/>
      <c r="V388" s="58"/>
      <c r="W388" s="58"/>
      <c r="X388" s="58"/>
    </row>
    <row r="389" spans="2:24" ht="38.25" x14ac:dyDescent="0.25">
      <c r="B389" s="183" t="s">
        <v>1257</v>
      </c>
      <c r="C389" s="183" t="s">
        <v>50</v>
      </c>
      <c r="D389" s="183" t="s">
        <v>51</v>
      </c>
      <c r="E389" s="183" t="s">
        <v>1257</v>
      </c>
      <c r="F389" s="184">
        <v>103019</v>
      </c>
      <c r="G389" s="120" t="s">
        <v>2018</v>
      </c>
      <c r="H389" s="183" t="s">
        <v>108</v>
      </c>
      <c r="I389" s="266">
        <v>2</v>
      </c>
      <c r="J389" s="324" t="s">
        <v>2019</v>
      </c>
      <c r="K389" s="266">
        <v>248.19</v>
      </c>
      <c r="L389" s="266">
        <v>496.38</v>
      </c>
      <c r="M389" s="58"/>
      <c r="N389" s="58"/>
      <c r="O389" s="58"/>
      <c r="P389" s="58"/>
      <c r="Q389" s="58"/>
      <c r="R389" s="58"/>
      <c r="S389" s="58"/>
      <c r="T389" s="58"/>
      <c r="U389" s="58"/>
      <c r="V389" s="58"/>
      <c r="W389" s="58"/>
      <c r="X389" s="58"/>
    </row>
    <row r="390" spans="2:24" x14ac:dyDescent="0.25">
      <c r="B390" s="36" t="s">
        <v>1258</v>
      </c>
      <c r="C390" s="36"/>
      <c r="D390" s="36"/>
      <c r="E390" s="36"/>
      <c r="F390" s="36"/>
      <c r="G390" s="37" t="s">
        <v>1260</v>
      </c>
      <c r="H390" s="195"/>
      <c r="I390" s="196"/>
      <c r="J390" s="197"/>
      <c r="K390" s="196"/>
      <c r="L390" s="272">
        <v>57741.71</v>
      </c>
      <c r="M390" s="58"/>
      <c r="N390" s="58"/>
      <c r="O390" s="58"/>
      <c r="P390" s="58"/>
      <c r="Q390" s="58"/>
      <c r="R390" s="58"/>
      <c r="S390" s="58"/>
      <c r="T390" s="58"/>
      <c r="U390" s="58"/>
      <c r="V390" s="58"/>
      <c r="W390" s="58"/>
      <c r="X390" s="58"/>
    </row>
    <row r="391" spans="2:24" ht="51" x14ac:dyDescent="0.25">
      <c r="B391" s="183" t="s">
        <v>1259</v>
      </c>
      <c r="C391" s="183" t="s">
        <v>50</v>
      </c>
      <c r="D391" s="183" t="s">
        <v>52</v>
      </c>
      <c r="E391" s="183" t="s">
        <v>1259</v>
      </c>
      <c r="F391" s="184">
        <v>2401002070</v>
      </c>
      <c r="G391" s="120" t="s">
        <v>2020</v>
      </c>
      <c r="H391" s="183" t="s">
        <v>108</v>
      </c>
      <c r="I391" s="266">
        <v>2</v>
      </c>
      <c r="J391" s="324">
        <v>330.58</v>
      </c>
      <c r="K391" s="266">
        <v>404.03</v>
      </c>
      <c r="L391" s="266">
        <v>808.06</v>
      </c>
      <c r="M391" s="58"/>
      <c r="N391" s="58"/>
      <c r="O391" s="58"/>
      <c r="P391" s="58"/>
      <c r="Q391" s="58"/>
      <c r="R391" s="58"/>
      <c r="S391" s="58"/>
      <c r="T391" s="58"/>
      <c r="U391" s="58"/>
      <c r="V391" s="58"/>
      <c r="W391" s="58"/>
      <c r="X391" s="58"/>
    </row>
    <row r="392" spans="2:24" ht="25.5" x14ac:dyDescent="0.25">
      <c r="B392" s="183" t="s">
        <v>1261</v>
      </c>
      <c r="C392" s="183" t="s">
        <v>50</v>
      </c>
      <c r="D392" s="183" t="s">
        <v>52</v>
      </c>
      <c r="E392" s="183" t="s">
        <v>1261</v>
      </c>
      <c r="F392" s="184">
        <v>1401000243</v>
      </c>
      <c r="G392" s="120" t="s">
        <v>2021</v>
      </c>
      <c r="H392" s="183" t="s">
        <v>108</v>
      </c>
      <c r="I392" s="266">
        <v>2</v>
      </c>
      <c r="J392" s="324">
        <v>123.41</v>
      </c>
      <c r="K392" s="266">
        <v>150.83000000000001</v>
      </c>
      <c r="L392" s="266">
        <v>301.66000000000003</v>
      </c>
      <c r="M392" s="58"/>
      <c r="N392" s="58"/>
      <c r="O392" s="58"/>
      <c r="P392" s="58"/>
      <c r="Q392" s="58"/>
      <c r="R392" s="58"/>
      <c r="S392" s="58"/>
      <c r="T392" s="58"/>
      <c r="U392" s="58"/>
      <c r="V392" s="58"/>
      <c r="W392" s="58"/>
      <c r="X392" s="58"/>
    </row>
    <row r="393" spans="2:24" ht="38.25" x14ac:dyDescent="0.25">
      <c r="B393" s="183" t="s">
        <v>1262</v>
      </c>
      <c r="C393" s="183" t="s">
        <v>50</v>
      </c>
      <c r="D393" s="183" t="s">
        <v>52</v>
      </c>
      <c r="E393" s="183" t="s">
        <v>1262</v>
      </c>
      <c r="F393" s="184">
        <v>1401000200</v>
      </c>
      <c r="G393" s="120" t="s">
        <v>2022</v>
      </c>
      <c r="H393" s="183" t="s">
        <v>108</v>
      </c>
      <c r="I393" s="266">
        <v>1</v>
      </c>
      <c r="J393" s="324">
        <v>1758.05</v>
      </c>
      <c r="K393" s="266">
        <v>2148.6799999999998</v>
      </c>
      <c r="L393" s="266">
        <v>2148.6799999999998</v>
      </c>
      <c r="M393" s="58"/>
      <c r="N393" s="58"/>
      <c r="O393" s="58"/>
      <c r="P393" s="58"/>
      <c r="Q393" s="58"/>
      <c r="R393" s="58"/>
      <c r="S393" s="58"/>
      <c r="T393" s="58"/>
      <c r="U393" s="58"/>
      <c r="V393" s="58"/>
      <c r="W393" s="58"/>
      <c r="X393" s="58"/>
    </row>
    <row r="394" spans="2:24" ht="25.5" x14ac:dyDescent="0.25">
      <c r="B394" s="183" t="s">
        <v>1263</v>
      </c>
      <c r="C394" s="183" t="s">
        <v>50</v>
      </c>
      <c r="D394" s="183" t="s">
        <v>52</v>
      </c>
      <c r="E394" s="183" t="s">
        <v>1263</v>
      </c>
      <c r="F394" s="184">
        <v>1401000246</v>
      </c>
      <c r="G394" s="120" t="s">
        <v>2023</v>
      </c>
      <c r="H394" s="183" t="s">
        <v>108</v>
      </c>
      <c r="I394" s="266">
        <v>2</v>
      </c>
      <c r="J394" s="324">
        <v>75.36</v>
      </c>
      <c r="K394" s="266">
        <v>92.1</v>
      </c>
      <c r="L394" s="266">
        <v>184.2</v>
      </c>
      <c r="M394" s="58"/>
      <c r="N394" s="58"/>
      <c r="O394" s="58"/>
      <c r="P394" s="58"/>
      <c r="Q394" s="58"/>
      <c r="R394" s="58"/>
      <c r="S394" s="58"/>
      <c r="T394" s="58"/>
      <c r="U394" s="58"/>
      <c r="V394" s="58"/>
      <c r="W394" s="58"/>
      <c r="X394" s="58"/>
    </row>
    <row r="395" spans="2:24" x14ac:dyDescent="0.25">
      <c r="B395" s="183" t="s">
        <v>1264</v>
      </c>
      <c r="C395" s="183" t="s">
        <v>50</v>
      </c>
      <c r="D395" s="183" t="s">
        <v>52</v>
      </c>
      <c r="E395" s="183" t="s">
        <v>1264</v>
      </c>
      <c r="F395" s="184">
        <v>1301001144</v>
      </c>
      <c r="G395" s="120" t="s">
        <v>2024</v>
      </c>
      <c r="H395" s="183" t="s">
        <v>108</v>
      </c>
      <c r="I395" s="266">
        <v>1</v>
      </c>
      <c r="J395" s="324">
        <v>24000</v>
      </c>
      <c r="K395" s="266">
        <v>29332.799999999999</v>
      </c>
      <c r="L395" s="266">
        <v>29332.799999999999</v>
      </c>
      <c r="M395" s="58"/>
      <c r="N395" s="58"/>
      <c r="O395" s="58"/>
      <c r="P395" s="58"/>
      <c r="Q395" s="58"/>
      <c r="R395" s="58"/>
      <c r="S395" s="58"/>
      <c r="T395" s="58"/>
      <c r="U395" s="58"/>
      <c r="V395" s="58"/>
      <c r="W395" s="58"/>
      <c r="X395" s="58"/>
    </row>
    <row r="396" spans="2:24" x14ac:dyDescent="0.25">
      <c r="B396" s="183" t="s">
        <v>1265</v>
      </c>
      <c r="C396" s="183" t="s">
        <v>50</v>
      </c>
      <c r="D396" s="183" t="s">
        <v>52</v>
      </c>
      <c r="E396" s="183" t="s">
        <v>1265</v>
      </c>
      <c r="F396" s="184">
        <v>1301001164</v>
      </c>
      <c r="G396" s="120" t="s">
        <v>2025</v>
      </c>
      <c r="H396" s="183" t="s">
        <v>108</v>
      </c>
      <c r="I396" s="266">
        <v>1</v>
      </c>
      <c r="J396" s="324">
        <v>5444.78</v>
      </c>
      <c r="K396" s="266">
        <v>6654.61</v>
      </c>
      <c r="L396" s="266">
        <v>6654.61</v>
      </c>
      <c r="M396" s="58"/>
      <c r="N396" s="58"/>
      <c r="O396" s="58"/>
      <c r="P396" s="58"/>
      <c r="Q396" s="58"/>
      <c r="R396" s="58"/>
      <c r="S396" s="58"/>
      <c r="T396" s="58"/>
      <c r="U396" s="58"/>
      <c r="V396" s="58"/>
      <c r="W396" s="58"/>
      <c r="X396" s="58"/>
    </row>
    <row r="397" spans="2:24" ht="25.5" x14ac:dyDescent="0.25">
      <c r="B397" s="183" t="s">
        <v>1266</v>
      </c>
      <c r="C397" s="183" t="s">
        <v>50</v>
      </c>
      <c r="D397" s="183" t="s">
        <v>51</v>
      </c>
      <c r="E397" s="183" t="s">
        <v>1266</v>
      </c>
      <c r="F397" s="184">
        <v>102122</v>
      </c>
      <c r="G397" s="120" t="s">
        <v>2026</v>
      </c>
      <c r="H397" s="183" t="s">
        <v>108</v>
      </c>
      <c r="I397" s="266">
        <v>1</v>
      </c>
      <c r="J397" s="324" t="s">
        <v>2027</v>
      </c>
      <c r="K397" s="266">
        <v>10438.27</v>
      </c>
      <c r="L397" s="266">
        <v>10438.27</v>
      </c>
      <c r="M397" s="58"/>
      <c r="N397" s="58"/>
      <c r="O397" s="58"/>
      <c r="P397" s="58"/>
      <c r="Q397" s="58"/>
      <c r="R397" s="58"/>
      <c r="S397" s="58"/>
      <c r="T397" s="58"/>
      <c r="U397" s="58"/>
      <c r="V397" s="58"/>
      <c r="W397" s="58"/>
      <c r="X397" s="58"/>
    </row>
    <row r="398" spans="2:24" ht="51" x14ac:dyDescent="0.25">
      <c r="B398" s="183" t="s">
        <v>1267</v>
      </c>
      <c r="C398" s="183" t="s">
        <v>50</v>
      </c>
      <c r="D398" s="183" t="s">
        <v>51</v>
      </c>
      <c r="E398" s="183" t="s">
        <v>1267</v>
      </c>
      <c r="F398" s="184">
        <v>101912</v>
      </c>
      <c r="G398" s="120" t="s">
        <v>2028</v>
      </c>
      <c r="H398" s="183" t="s">
        <v>108</v>
      </c>
      <c r="I398" s="266">
        <v>2</v>
      </c>
      <c r="J398" s="324" t="s">
        <v>2029</v>
      </c>
      <c r="K398" s="266">
        <v>2708.82</v>
      </c>
      <c r="L398" s="266">
        <v>5417.64</v>
      </c>
      <c r="M398" s="58"/>
      <c r="N398" s="58"/>
      <c r="O398" s="58"/>
      <c r="P398" s="58"/>
      <c r="Q398" s="58"/>
      <c r="R398" s="58"/>
      <c r="S398" s="58"/>
      <c r="T398" s="58"/>
      <c r="U398" s="58"/>
      <c r="V398" s="58"/>
      <c r="W398" s="58"/>
      <c r="X398" s="58"/>
    </row>
    <row r="399" spans="2:24" x14ac:dyDescent="0.25">
      <c r="B399" s="183" t="s">
        <v>1268</v>
      </c>
      <c r="C399" s="183" t="s">
        <v>50</v>
      </c>
      <c r="D399" s="183" t="s">
        <v>93</v>
      </c>
      <c r="E399" s="183" t="s">
        <v>1268</v>
      </c>
      <c r="F399" s="184">
        <v>55993</v>
      </c>
      <c r="G399" s="120" t="s">
        <v>1269</v>
      </c>
      <c r="H399" s="183" t="s">
        <v>108</v>
      </c>
      <c r="I399" s="266">
        <v>1</v>
      </c>
      <c r="J399" s="324">
        <v>2009.32</v>
      </c>
      <c r="K399" s="266">
        <v>2455.79</v>
      </c>
      <c r="L399" s="266">
        <v>2455.79</v>
      </c>
      <c r="M399" s="58"/>
      <c r="N399" s="58"/>
      <c r="O399" s="58"/>
      <c r="P399" s="58"/>
      <c r="Q399" s="58"/>
      <c r="R399" s="58"/>
      <c r="S399" s="58"/>
      <c r="T399" s="58"/>
      <c r="U399" s="58"/>
      <c r="V399" s="58"/>
      <c r="W399" s="58"/>
      <c r="X399" s="58"/>
    </row>
    <row r="400" spans="2:24" x14ac:dyDescent="0.25">
      <c r="B400" s="183"/>
      <c r="C400" s="183"/>
      <c r="D400" s="183"/>
      <c r="E400" s="183"/>
      <c r="F400" s="184"/>
      <c r="G400" s="186"/>
      <c r="H400" s="119"/>
      <c r="I400" s="187"/>
      <c r="J400" s="188"/>
      <c r="K400" s="187"/>
      <c r="L400" s="269"/>
      <c r="M400" s="58"/>
      <c r="N400" s="58"/>
      <c r="O400" s="58"/>
      <c r="P400" s="58"/>
      <c r="Q400" s="58"/>
      <c r="R400" s="58"/>
      <c r="S400" s="58"/>
      <c r="T400" s="58"/>
      <c r="U400" s="58"/>
      <c r="V400" s="58"/>
      <c r="W400" s="58"/>
      <c r="X400" s="58"/>
    </row>
    <row r="401" spans="2:24" x14ac:dyDescent="0.25">
      <c r="B401" s="30" t="s">
        <v>966</v>
      </c>
      <c r="C401" s="30"/>
      <c r="D401" s="30"/>
      <c r="E401" s="30"/>
      <c r="F401" s="30"/>
      <c r="G401" s="31" t="s">
        <v>134</v>
      </c>
      <c r="H401" s="192"/>
      <c r="I401" s="193"/>
      <c r="J401" s="194"/>
      <c r="K401" s="193"/>
      <c r="L401" s="271">
        <v>11790.25</v>
      </c>
      <c r="M401" s="58"/>
      <c r="N401" s="58"/>
      <c r="O401" s="58"/>
      <c r="P401" s="58"/>
      <c r="Q401" s="58"/>
      <c r="R401" s="58"/>
      <c r="S401" s="58"/>
      <c r="T401" s="58"/>
      <c r="U401" s="58"/>
      <c r="V401" s="58"/>
      <c r="W401" s="58"/>
      <c r="X401" s="58"/>
    </row>
    <row r="402" spans="2:24" x14ac:dyDescent="0.25">
      <c r="B402" s="36" t="s">
        <v>967</v>
      </c>
      <c r="C402" s="36"/>
      <c r="D402" s="36"/>
      <c r="E402" s="36"/>
      <c r="F402" s="36"/>
      <c r="G402" s="37" t="s">
        <v>1124</v>
      </c>
      <c r="H402" s="195"/>
      <c r="I402" s="196"/>
      <c r="J402" s="197"/>
      <c r="K402" s="196"/>
      <c r="L402" s="272">
        <v>11790.25</v>
      </c>
      <c r="M402" s="58"/>
      <c r="N402" s="58"/>
      <c r="O402" s="58"/>
      <c r="P402" s="58"/>
      <c r="Q402" s="58"/>
      <c r="R402" s="58"/>
      <c r="S402" s="58"/>
      <c r="T402" s="58"/>
      <c r="U402" s="58"/>
      <c r="V402" s="58"/>
      <c r="W402" s="58"/>
      <c r="X402" s="58"/>
    </row>
    <row r="403" spans="2:24" ht="38.25" x14ac:dyDescent="0.25">
      <c r="B403" s="183" t="s">
        <v>968</v>
      </c>
      <c r="C403" s="183" t="s">
        <v>50</v>
      </c>
      <c r="D403" s="183" t="s">
        <v>51</v>
      </c>
      <c r="E403" s="183" t="s">
        <v>968</v>
      </c>
      <c r="F403" s="184">
        <v>94992</v>
      </c>
      <c r="G403" s="120" t="s">
        <v>2030</v>
      </c>
      <c r="H403" s="183" t="s">
        <v>42</v>
      </c>
      <c r="I403" s="266">
        <v>7.32</v>
      </c>
      <c r="J403" s="324" t="s">
        <v>2031</v>
      </c>
      <c r="K403" s="266">
        <v>94.15</v>
      </c>
      <c r="L403" s="266">
        <v>689.17</v>
      </c>
      <c r="M403" s="58"/>
      <c r="N403" s="58"/>
      <c r="O403" s="58"/>
      <c r="P403" s="58"/>
      <c r="Q403" s="58"/>
      <c r="R403" s="58"/>
      <c r="S403" s="58"/>
      <c r="T403" s="58"/>
      <c r="U403" s="58"/>
      <c r="V403" s="58"/>
      <c r="W403" s="58"/>
      <c r="X403" s="58"/>
    </row>
    <row r="404" spans="2:24" ht="38.25" x14ac:dyDescent="0.25">
      <c r="B404" s="183" t="s">
        <v>1125</v>
      </c>
      <c r="C404" s="183" t="s">
        <v>50</v>
      </c>
      <c r="D404" s="183" t="s">
        <v>51</v>
      </c>
      <c r="E404" s="183" t="s">
        <v>1125</v>
      </c>
      <c r="F404" s="184">
        <v>101159</v>
      </c>
      <c r="G404" s="120" t="s">
        <v>2032</v>
      </c>
      <c r="H404" s="183" t="s">
        <v>42</v>
      </c>
      <c r="I404" s="266">
        <v>1.39</v>
      </c>
      <c r="J404" s="324" t="s">
        <v>2033</v>
      </c>
      <c r="K404" s="266">
        <v>168.59</v>
      </c>
      <c r="L404" s="266">
        <v>234.34</v>
      </c>
      <c r="M404" s="58"/>
      <c r="N404" s="58"/>
      <c r="O404" s="58"/>
      <c r="P404" s="58"/>
      <c r="Q404" s="58"/>
      <c r="R404" s="58"/>
      <c r="S404" s="58"/>
      <c r="T404" s="58"/>
      <c r="U404" s="58"/>
      <c r="V404" s="58"/>
      <c r="W404" s="58"/>
      <c r="X404" s="58"/>
    </row>
    <row r="405" spans="2:24" ht="25.5" x14ac:dyDescent="0.25">
      <c r="B405" s="183" t="s">
        <v>1126</v>
      </c>
      <c r="C405" s="183" t="s">
        <v>50</v>
      </c>
      <c r="D405" s="183" t="s">
        <v>51</v>
      </c>
      <c r="E405" s="183" t="s">
        <v>1126</v>
      </c>
      <c r="F405" s="184">
        <v>98554</v>
      </c>
      <c r="G405" s="120" t="s">
        <v>2034</v>
      </c>
      <c r="H405" s="183" t="s">
        <v>42</v>
      </c>
      <c r="I405" s="266">
        <v>1.39</v>
      </c>
      <c r="J405" s="324" t="s">
        <v>2035</v>
      </c>
      <c r="K405" s="266">
        <v>55.83</v>
      </c>
      <c r="L405" s="266">
        <v>77.599999999999994</v>
      </c>
      <c r="M405" s="58"/>
      <c r="N405" s="58"/>
      <c r="O405" s="58"/>
      <c r="P405" s="58"/>
      <c r="Q405" s="58"/>
      <c r="R405" s="58"/>
      <c r="S405" s="58"/>
      <c r="T405" s="58"/>
      <c r="U405" s="58"/>
      <c r="V405" s="58"/>
      <c r="W405" s="58"/>
      <c r="X405" s="58"/>
    </row>
    <row r="406" spans="2:24" ht="25.5" x14ac:dyDescent="0.25">
      <c r="B406" s="183" t="s">
        <v>1127</v>
      </c>
      <c r="C406" s="183" t="s">
        <v>50</v>
      </c>
      <c r="D406" s="183" t="s">
        <v>52</v>
      </c>
      <c r="E406" s="183" t="s">
        <v>1127</v>
      </c>
      <c r="F406" s="184">
        <v>1501000100</v>
      </c>
      <c r="G406" s="120" t="s">
        <v>1738</v>
      </c>
      <c r="H406" s="183" t="s">
        <v>42</v>
      </c>
      <c r="I406" s="266">
        <v>1.39</v>
      </c>
      <c r="J406" s="324">
        <v>7.17</v>
      </c>
      <c r="K406" s="266">
        <v>8.76</v>
      </c>
      <c r="L406" s="266">
        <v>12.17</v>
      </c>
      <c r="M406" s="58"/>
      <c r="N406" s="58"/>
      <c r="O406" s="58"/>
      <c r="P406" s="58"/>
      <c r="Q406" s="58"/>
      <c r="R406" s="58"/>
      <c r="S406" s="58"/>
      <c r="T406" s="58"/>
      <c r="U406" s="58"/>
      <c r="V406" s="58"/>
      <c r="W406" s="58"/>
      <c r="X406" s="58"/>
    </row>
    <row r="407" spans="2:24" ht="51" x14ac:dyDescent="0.25">
      <c r="B407" s="183" t="s">
        <v>1128</v>
      </c>
      <c r="C407" s="183" t="s">
        <v>50</v>
      </c>
      <c r="D407" s="183" t="s">
        <v>51</v>
      </c>
      <c r="E407" s="183" t="s">
        <v>1128</v>
      </c>
      <c r="F407" s="184">
        <v>87775</v>
      </c>
      <c r="G407" s="120" t="s">
        <v>1741</v>
      </c>
      <c r="H407" s="183" t="s">
        <v>42</v>
      </c>
      <c r="I407" s="266">
        <v>1.39</v>
      </c>
      <c r="J407" s="324" t="s">
        <v>1742</v>
      </c>
      <c r="K407" s="266">
        <v>62.85</v>
      </c>
      <c r="L407" s="266">
        <v>87.36</v>
      </c>
      <c r="M407" s="58"/>
      <c r="N407" s="58"/>
      <c r="O407" s="58"/>
      <c r="P407" s="58"/>
      <c r="Q407" s="58"/>
      <c r="R407" s="58"/>
      <c r="S407" s="58"/>
      <c r="T407" s="58"/>
      <c r="U407" s="58"/>
      <c r="V407" s="58"/>
      <c r="W407" s="58"/>
      <c r="X407" s="58"/>
    </row>
    <row r="408" spans="2:24" ht="25.5" x14ac:dyDescent="0.25">
      <c r="B408" s="183" t="s">
        <v>1129</v>
      </c>
      <c r="C408" s="183" t="s">
        <v>50</v>
      </c>
      <c r="D408" s="183" t="s">
        <v>51</v>
      </c>
      <c r="E408" s="183" t="s">
        <v>1129</v>
      </c>
      <c r="F408" s="184">
        <v>88485</v>
      </c>
      <c r="G408" s="120" t="s">
        <v>2036</v>
      </c>
      <c r="H408" s="183" t="s">
        <v>42</v>
      </c>
      <c r="I408" s="266">
        <v>1.39</v>
      </c>
      <c r="J408" s="324" t="s">
        <v>2037</v>
      </c>
      <c r="K408" s="266">
        <v>4.49</v>
      </c>
      <c r="L408" s="266">
        <v>6.24</v>
      </c>
      <c r="M408" s="58"/>
      <c r="N408" s="58"/>
      <c r="O408" s="58"/>
      <c r="P408" s="58"/>
      <c r="Q408" s="58"/>
      <c r="R408" s="58"/>
      <c r="S408" s="58"/>
      <c r="T408" s="58"/>
      <c r="U408" s="58"/>
      <c r="V408" s="58"/>
      <c r="W408" s="58"/>
      <c r="X408" s="58"/>
    </row>
    <row r="409" spans="2:24" ht="25.5" x14ac:dyDescent="0.25">
      <c r="B409" s="183" t="s">
        <v>1130</v>
      </c>
      <c r="C409" s="183" t="s">
        <v>50</v>
      </c>
      <c r="D409" s="183" t="s">
        <v>52</v>
      </c>
      <c r="E409" s="183" t="s">
        <v>1130</v>
      </c>
      <c r="F409" s="184">
        <v>1901003033</v>
      </c>
      <c r="G409" s="120" t="s">
        <v>2038</v>
      </c>
      <c r="H409" s="183" t="s">
        <v>42</v>
      </c>
      <c r="I409" s="266">
        <v>1.39</v>
      </c>
      <c r="J409" s="324">
        <v>27.73</v>
      </c>
      <c r="K409" s="266">
        <v>33.89</v>
      </c>
      <c r="L409" s="266">
        <v>47.1</v>
      </c>
      <c r="M409" s="58"/>
      <c r="N409" s="58"/>
      <c r="O409" s="58"/>
      <c r="P409" s="58"/>
      <c r="Q409" s="58"/>
      <c r="R409" s="58"/>
      <c r="S409" s="58"/>
      <c r="T409" s="58"/>
      <c r="U409" s="58"/>
      <c r="V409" s="58"/>
      <c r="W409" s="58"/>
      <c r="X409" s="58"/>
    </row>
    <row r="410" spans="2:24" ht="25.5" x14ac:dyDescent="0.25">
      <c r="B410" s="183" t="s">
        <v>1131</v>
      </c>
      <c r="C410" s="183" t="s">
        <v>50</v>
      </c>
      <c r="D410" s="183" t="s">
        <v>51</v>
      </c>
      <c r="E410" s="183" t="s">
        <v>1131</v>
      </c>
      <c r="F410" s="184">
        <v>95305</v>
      </c>
      <c r="G410" s="120" t="s">
        <v>2039</v>
      </c>
      <c r="H410" s="183" t="s">
        <v>42</v>
      </c>
      <c r="I410" s="266">
        <v>1.39</v>
      </c>
      <c r="J410" s="324" t="s">
        <v>2040</v>
      </c>
      <c r="K410" s="266">
        <v>16.350000000000001</v>
      </c>
      <c r="L410" s="266">
        <v>22.72</v>
      </c>
      <c r="M410" s="58"/>
      <c r="N410" s="58"/>
      <c r="O410" s="58"/>
      <c r="P410" s="58"/>
      <c r="Q410" s="58"/>
      <c r="R410" s="58"/>
      <c r="S410" s="58"/>
      <c r="T410" s="58"/>
      <c r="U410" s="58"/>
      <c r="V410" s="58"/>
      <c r="W410" s="58"/>
      <c r="X410" s="58"/>
    </row>
    <row r="411" spans="2:24" ht="51" x14ac:dyDescent="0.25">
      <c r="B411" s="183" t="s">
        <v>1132</v>
      </c>
      <c r="C411" s="183" t="s">
        <v>50</v>
      </c>
      <c r="D411" s="183" t="s">
        <v>52</v>
      </c>
      <c r="E411" s="183" t="s">
        <v>1132</v>
      </c>
      <c r="F411" s="184">
        <v>1101002064</v>
      </c>
      <c r="G411" s="120" t="s">
        <v>2041</v>
      </c>
      <c r="H411" s="183" t="s">
        <v>42</v>
      </c>
      <c r="I411" s="266">
        <v>13.607999999999999</v>
      </c>
      <c r="J411" s="324">
        <v>638.16</v>
      </c>
      <c r="K411" s="266">
        <v>779.95</v>
      </c>
      <c r="L411" s="266">
        <v>10613.55</v>
      </c>
      <c r="M411" s="58"/>
      <c r="N411" s="58"/>
      <c r="O411" s="58"/>
      <c r="P411" s="58"/>
      <c r="Q411" s="58"/>
      <c r="R411" s="58"/>
      <c r="S411" s="58"/>
      <c r="T411" s="58"/>
      <c r="U411" s="58"/>
      <c r="V411" s="58"/>
      <c r="W411" s="58"/>
      <c r="X411" s="58"/>
    </row>
    <row r="412" spans="2:24" x14ac:dyDescent="0.25">
      <c r="B412" s="183"/>
      <c r="C412" s="183"/>
      <c r="D412" s="183"/>
      <c r="E412" s="183"/>
      <c r="F412" s="184"/>
      <c r="G412" s="186"/>
      <c r="H412" s="119"/>
      <c r="I412" s="187"/>
      <c r="J412" s="188"/>
      <c r="K412" s="187"/>
      <c r="L412" s="269"/>
      <c r="M412" s="58"/>
      <c r="N412" s="58"/>
      <c r="O412" s="58"/>
      <c r="P412" s="58"/>
      <c r="Q412" s="58"/>
      <c r="R412" s="58"/>
      <c r="S412" s="58"/>
      <c r="T412" s="58"/>
      <c r="U412" s="58"/>
      <c r="V412" s="58"/>
      <c r="W412" s="58"/>
      <c r="X412" s="58"/>
    </row>
    <row r="413" spans="2:24" x14ac:dyDescent="0.25">
      <c r="B413" s="30" t="s">
        <v>969</v>
      </c>
      <c r="C413" s="30"/>
      <c r="D413" s="30"/>
      <c r="E413" s="30"/>
      <c r="F413" s="30"/>
      <c r="G413" s="31" t="s">
        <v>136</v>
      </c>
      <c r="H413" s="192"/>
      <c r="I413" s="193"/>
      <c r="J413" s="194"/>
      <c r="K413" s="193"/>
      <c r="L413" s="271">
        <v>150971.46</v>
      </c>
      <c r="M413" s="58"/>
      <c r="N413" s="58"/>
      <c r="O413" s="58"/>
      <c r="P413" s="58"/>
      <c r="Q413" s="58"/>
      <c r="R413" s="58"/>
      <c r="S413" s="58"/>
      <c r="T413" s="58"/>
      <c r="U413" s="58"/>
      <c r="V413" s="58"/>
      <c r="W413" s="58"/>
      <c r="X413" s="58"/>
    </row>
    <row r="414" spans="2:24" x14ac:dyDescent="0.25">
      <c r="B414" s="36" t="s">
        <v>970</v>
      </c>
      <c r="C414" s="36"/>
      <c r="D414" s="36"/>
      <c r="E414" s="36"/>
      <c r="F414" s="36"/>
      <c r="G414" s="37" t="s">
        <v>139</v>
      </c>
      <c r="H414" s="195"/>
      <c r="I414" s="196"/>
      <c r="J414" s="197"/>
      <c r="K414" s="196"/>
      <c r="L414" s="272">
        <v>1803.81</v>
      </c>
      <c r="M414" s="58"/>
      <c r="N414" s="58"/>
      <c r="O414" s="58"/>
      <c r="P414" s="58"/>
      <c r="Q414" s="58"/>
      <c r="R414" s="58"/>
      <c r="S414" s="58"/>
      <c r="T414" s="58"/>
      <c r="U414" s="58"/>
      <c r="V414" s="58"/>
      <c r="W414" s="58"/>
      <c r="X414" s="58"/>
    </row>
    <row r="415" spans="2:24" ht="38.25" x14ac:dyDescent="0.25">
      <c r="B415" s="183" t="s">
        <v>971</v>
      </c>
      <c r="C415" s="183" t="s">
        <v>50</v>
      </c>
      <c r="D415" s="183" t="s">
        <v>51</v>
      </c>
      <c r="E415" s="183" t="s">
        <v>971</v>
      </c>
      <c r="F415" s="184">
        <v>100725</v>
      </c>
      <c r="G415" s="120" t="s">
        <v>2042</v>
      </c>
      <c r="H415" s="183" t="s">
        <v>42</v>
      </c>
      <c r="I415" s="266">
        <v>0.98</v>
      </c>
      <c r="J415" s="324" t="s">
        <v>2043</v>
      </c>
      <c r="K415" s="266">
        <v>27.59</v>
      </c>
      <c r="L415" s="266">
        <v>27.03</v>
      </c>
      <c r="M415" s="58"/>
      <c r="N415" s="58"/>
      <c r="O415" s="58"/>
      <c r="P415" s="58"/>
      <c r="Q415" s="58"/>
      <c r="R415" s="58"/>
      <c r="S415" s="58"/>
      <c r="T415" s="58"/>
      <c r="U415" s="58"/>
      <c r="V415" s="58"/>
      <c r="W415" s="58"/>
      <c r="X415" s="58"/>
    </row>
    <row r="416" spans="2:24" ht="25.5" x14ac:dyDescent="0.25">
      <c r="B416" s="183" t="s">
        <v>972</v>
      </c>
      <c r="C416" s="183" t="s">
        <v>50</v>
      </c>
      <c r="D416" s="183" t="s">
        <v>51</v>
      </c>
      <c r="E416" s="183" t="s">
        <v>972</v>
      </c>
      <c r="F416" s="184">
        <v>102229</v>
      </c>
      <c r="G416" s="120" t="s">
        <v>2044</v>
      </c>
      <c r="H416" s="183" t="s">
        <v>42</v>
      </c>
      <c r="I416" s="266">
        <v>64.260000000000005</v>
      </c>
      <c r="J416" s="324" t="s">
        <v>2045</v>
      </c>
      <c r="K416" s="266">
        <v>27.65</v>
      </c>
      <c r="L416" s="266">
        <v>1776.78</v>
      </c>
      <c r="M416" s="58"/>
      <c r="N416" s="58"/>
      <c r="O416" s="58"/>
      <c r="P416" s="58"/>
      <c r="Q416" s="58"/>
      <c r="R416" s="58"/>
      <c r="S416" s="58"/>
      <c r="T416" s="58"/>
      <c r="U416" s="58"/>
      <c r="V416" s="58"/>
      <c r="W416" s="58"/>
      <c r="X416" s="58"/>
    </row>
    <row r="417" spans="2:24" x14ac:dyDescent="0.25">
      <c r="B417" s="36" t="s">
        <v>973</v>
      </c>
      <c r="C417" s="36"/>
      <c r="D417" s="36"/>
      <c r="E417" s="36"/>
      <c r="F417" s="36"/>
      <c r="G417" s="37" t="s">
        <v>140</v>
      </c>
      <c r="H417" s="195"/>
      <c r="I417" s="196"/>
      <c r="J417" s="197"/>
      <c r="K417" s="196"/>
      <c r="L417" s="272">
        <v>69749.16</v>
      </c>
      <c r="M417" s="58"/>
      <c r="N417" s="58"/>
      <c r="O417" s="58"/>
      <c r="P417" s="58"/>
      <c r="Q417" s="58"/>
      <c r="R417" s="58"/>
      <c r="S417" s="58"/>
      <c r="T417" s="58"/>
      <c r="U417" s="58"/>
      <c r="V417" s="58"/>
      <c r="W417" s="58"/>
      <c r="X417" s="58"/>
    </row>
    <row r="418" spans="2:24" ht="25.5" x14ac:dyDescent="0.25">
      <c r="B418" s="183" t="s">
        <v>974</v>
      </c>
      <c r="C418" s="183" t="s">
        <v>50</v>
      </c>
      <c r="D418" s="183" t="s">
        <v>51</v>
      </c>
      <c r="E418" s="183" t="s">
        <v>974</v>
      </c>
      <c r="F418" s="184">
        <v>88485</v>
      </c>
      <c r="G418" s="120" t="s">
        <v>2036</v>
      </c>
      <c r="H418" s="183" t="s">
        <v>42</v>
      </c>
      <c r="I418" s="266">
        <v>1253.8049999999998</v>
      </c>
      <c r="J418" s="324" t="s">
        <v>2037</v>
      </c>
      <c r="K418" s="266">
        <v>4.49</v>
      </c>
      <c r="L418" s="266">
        <v>5629.58</v>
      </c>
      <c r="M418" s="58"/>
      <c r="N418" s="58"/>
      <c r="O418" s="58"/>
      <c r="P418" s="58"/>
      <c r="Q418" s="58"/>
      <c r="R418" s="58"/>
      <c r="S418" s="58"/>
      <c r="T418" s="58"/>
      <c r="U418" s="58"/>
      <c r="V418" s="58"/>
      <c r="W418" s="58"/>
      <c r="X418" s="58"/>
    </row>
    <row r="419" spans="2:24" ht="25.5" x14ac:dyDescent="0.25">
      <c r="B419" s="183" t="s">
        <v>975</v>
      </c>
      <c r="C419" s="183" t="s">
        <v>50</v>
      </c>
      <c r="D419" s="183" t="s">
        <v>52</v>
      </c>
      <c r="E419" s="183" t="s">
        <v>975</v>
      </c>
      <c r="F419" s="184">
        <v>1901003033</v>
      </c>
      <c r="G419" s="120" t="s">
        <v>2038</v>
      </c>
      <c r="H419" s="183" t="s">
        <v>42</v>
      </c>
      <c r="I419" s="266">
        <v>1253.8049999999998</v>
      </c>
      <c r="J419" s="324">
        <v>27.73</v>
      </c>
      <c r="K419" s="266">
        <v>33.89</v>
      </c>
      <c r="L419" s="266">
        <v>42491.45</v>
      </c>
      <c r="M419" s="58"/>
      <c r="N419" s="58"/>
      <c r="O419" s="58"/>
      <c r="P419" s="58"/>
      <c r="Q419" s="58"/>
      <c r="R419" s="58"/>
      <c r="S419" s="58"/>
      <c r="T419" s="58"/>
      <c r="U419" s="58"/>
      <c r="V419" s="58"/>
      <c r="W419" s="58"/>
      <c r="X419" s="58"/>
    </row>
    <row r="420" spans="2:24" ht="25.5" x14ac:dyDescent="0.25">
      <c r="B420" s="183" t="s">
        <v>976</v>
      </c>
      <c r="C420" s="183" t="s">
        <v>50</v>
      </c>
      <c r="D420" s="183" t="s">
        <v>53</v>
      </c>
      <c r="E420" s="183" t="s">
        <v>976</v>
      </c>
      <c r="F420" s="184" t="s">
        <v>1167</v>
      </c>
      <c r="G420" s="120" t="s">
        <v>1134</v>
      </c>
      <c r="H420" s="183" t="s">
        <v>42</v>
      </c>
      <c r="I420" s="266">
        <v>1253.8049999999998</v>
      </c>
      <c r="J420" s="324">
        <v>14.120000000000001</v>
      </c>
      <c r="K420" s="266">
        <v>17.25</v>
      </c>
      <c r="L420" s="266">
        <v>21628.13</v>
      </c>
      <c r="M420" s="58"/>
      <c r="N420" s="58"/>
      <c r="O420" s="58"/>
      <c r="P420" s="58"/>
      <c r="Q420" s="58"/>
      <c r="R420" s="58"/>
      <c r="S420" s="58"/>
      <c r="T420" s="58"/>
      <c r="U420" s="58"/>
      <c r="V420" s="58"/>
      <c r="W420" s="58"/>
      <c r="X420" s="58"/>
    </row>
    <row r="421" spans="2:24" x14ac:dyDescent="0.25">
      <c r="B421" s="36" t="s">
        <v>977</v>
      </c>
      <c r="C421" s="36"/>
      <c r="D421" s="36"/>
      <c r="E421" s="36"/>
      <c r="F421" s="36"/>
      <c r="G421" s="37" t="s">
        <v>141</v>
      </c>
      <c r="H421" s="195"/>
      <c r="I421" s="196"/>
      <c r="J421" s="197"/>
      <c r="K421" s="196"/>
      <c r="L421" s="272">
        <v>59190.630000000005</v>
      </c>
      <c r="M421" s="58"/>
      <c r="N421" s="58"/>
      <c r="O421" s="58"/>
      <c r="P421" s="58"/>
      <c r="Q421" s="58"/>
      <c r="R421" s="58"/>
      <c r="S421" s="58"/>
      <c r="T421" s="58"/>
      <c r="U421" s="58"/>
      <c r="V421" s="58"/>
      <c r="W421" s="58"/>
      <c r="X421" s="58"/>
    </row>
    <row r="422" spans="2:24" ht="25.5" x14ac:dyDescent="0.25">
      <c r="B422" s="183" t="s">
        <v>978</v>
      </c>
      <c r="C422" s="183" t="s">
        <v>50</v>
      </c>
      <c r="D422" s="183" t="s">
        <v>51</v>
      </c>
      <c r="E422" s="183" t="s">
        <v>978</v>
      </c>
      <c r="F422" s="184">
        <v>88485</v>
      </c>
      <c r="G422" s="120" t="s">
        <v>2036</v>
      </c>
      <c r="H422" s="183" t="s">
        <v>42</v>
      </c>
      <c r="I422" s="266">
        <v>709.80499999999995</v>
      </c>
      <c r="J422" s="324" t="s">
        <v>2037</v>
      </c>
      <c r="K422" s="266">
        <v>4.49</v>
      </c>
      <c r="L422" s="266">
        <v>3187.02</v>
      </c>
      <c r="M422" s="58"/>
      <c r="N422" s="58"/>
      <c r="O422" s="58"/>
      <c r="P422" s="58"/>
      <c r="Q422" s="58"/>
      <c r="R422" s="58"/>
      <c r="S422" s="58"/>
      <c r="T422" s="58"/>
      <c r="U422" s="58"/>
      <c r="V422" s="58"/>
      <c r="W422" s="58"/>
      <c r="X422" s="58"/>
    </row>
    <row r="423" spans="2:24" ht="25.5" x14ac:dyDescent="0.25">
      <c r="B423" s="183" t="s">
        <v>979</v>
      </c>
      <c r="C423" s="183" t="s">
        <v>50</v>
      </c>
      <c r="D423" s="183" t="s">
        <v>52</v>
      </c>
      <c r="E423" s="183" t="s">
        <v>979</v>
      </c>
      <c r="F423" s="184">
        <v>1901003033</v>
      </c>
      <c r="G423" s="120" t="s">
        <v>2038</v>
      </c>
      <c r="H423" s="183" t="s">
        <v>42</v>
      </c>
      <c r="I423" s="266">
        <v>709.80499999999995</v>
      </c>
      <c r="J423" s="324">
        <v>27.73</v>
      </c>
      <c r="K423" s="266">
        <v>33.89</v>
      </c>
      <c r="L423" s="266">
        <v>24055.29</v>
      </c>
      <c r="M423" s="58"/>
      <c r="N423" s="58"/>
      <c r="O423" s="58"/>
      <c r="P423" s="58"/>
      <c r="Q423" s="58"/>
      <c r="R423" s="58"/>
      <c r="S423" s="58"/>
      <c r="T423" s="58"/>
      <c r="U423" s="58"/>
      <c r="V423" s="58"/>
      <c r="W423" s="58"/>
      <c r="X423" s="58"/>
    </row>
    <row r="424" spans="2:24" ht="25.5" x14ac:dyDescent="0.25">
      <c r="B424" s="183" t="s">
        <v>980</v>
      </c>
      <c r="C424" s="183" t="s">
        <v>50</v>
      </c>
      <c r="D424" s="183" t="s">
        <v>52</v>
      </c>
      <c r="E424" s="183" t="s">
        <v>980</v>
      </c>
      <c r="F424" s="184">
        <v>1901003505</v>
      </c>
      <c r="G424" s="120" t="s">
        <v>2046</v>
      </c>
      <c r="H424" s="183" t="s">
        <v>42</v>
      </c>
      <c r="I424" s="266">
        <v>709.80499999999995</v>
      </c>
      <c r="J424" s="324">
        <v>36.83</v>
      </c>
      <c r="K424" s="266">
        <v>45.01</v>
      </c>
      <c r="L424" s="266">
        <v>31948.32</v>
      </c>
      <c r="M424" s="58"/>
      <c r="N424" s="58"/>
      <c r="O424" s="58"/>
      <c r="P424" s="58"/>
      <c r="Q424" s="58"/>
      <c r="R424" s="58"/>
      <c r="S424" s="58"/>
      <c r="T424" s="58"/>
      <c r="U424" s="58"/>
      <c r="V424" s="58"/>
      <c r="W424" s="58"/>
      <c r="X424" s="58"/>
    </row>
    <row r="425" spans="2:24" x14ac:dyDescent="0.25">
      <c r="B425" s="36" t="s">
        <v>981</v>
      </c>
      <c r="C425" s="36"/>
      <c r="D425" s="36"/>
      <c r="E425" s="36"/>
      <c r="F425" s="36"/>
      <c r="G425" s="37" t="s">
        <v>142</v>
      </c>
      <c r="H425" s="195"/>
      <c r="I425" s="196"/>
      <c r="J425" s="197"/>
      <c r="K425" s="196"/>
      <c r="L425" s="272">
        <v>20227.86</v>
      </c>
      <c r="M425" s="58"/>
      <c r="N425" s="58"/>
      <c r="O425" s="58"/>
      <c r="P425" s="58"/>
      <c r="Q425" s="58"/>
      <c r="R425" s="58"/>
      <c r="S425" s="58"/>
      <c r="T425" s="58"/>
      <c r="U425" s="58"/>
      <c r="V425" s="58"/>
      <c r="W425" s="58"/>
      <c r="X425" s="58"/>
    </row>
    <row r="426" spans="2:24" ht="25.5" x14ac:dyDescent="0.25">
      <c r="B426" s="183" t="s">
        <v>982</v>
      </c>
      <c r="C426" s="183" t="s">
        <v>50</v>
      </c>
      <c r="D426" s="183" t="s">
        <v>51</v>
      </c>
      <c r="E426" s="183" t="s">
        <v>982</v>
      </c>
      <c r="F426" s="184">
        <v>88484</v>
      </c>
      <c r="G426" s="120" t="s">
        <v>2047</v>
      </c>
      <c r="H426" s="183" t="s">
        <v>42</v>
      </c>
      <c r="I426" s="266">
        <v>339.85</v>
      </c>
      <c r="J426" s="324" t="s">
        <v>2048</v>
      </c>
      <c r="K426" s="266">
        <v>5.56</v>
      </c>
      <c r="L426" s="266">
        <v>1889.56</v>
      </c>
      <c r="M426" s="58"/>
      <c r="N426" s="58"/>
      <c r="O426" s="58"/>
      <c r="P426" s="58"/>
      <c r="Q426" s="58"/>
      <c r="R426" s="58"/>
      <c r="S426" s="58"/>
      <c r="T426" s="58"/>
      <c r="U426" s="58"/>
      <c r="V426" s="58"/>
      <c r="W426" s="58"/>
      <c r="X426" s="58"/>
    </row>
    <row r="427" spans="2:24" ht="25.5" x14ac:dyDescent="0.25">
      <c r="B427" s="183" t="s">
        <v>983</v>
      </c>
      <c r="C427" s="183" t="s">
        <v>50</v>
      </c>
      <c r="D427" s="183" t="s">
        <v>51</v>
      </c>
      <c r="E427" s="183" t="s">
        <v>983</v>
      </c>
      <c r="F427" s="184">
        <v>88496</v>
      </c>
      <c r="G427" s="120" t="s">
        <v>2049</v>
      </c>
      <c r="H427" s="183" t="s">
        <v>42</v>
      </c>
      <c r="I427" s="266">
        <v>339.85</v>
      </c>
      <c r="J427" s="324" t="s">
        <v>2050</v>
      </c>
      <c r="K427" s="266">
        <v>36.04</v>
      </c>
      <c r="L427" s="266">
        <v>12248.19</v>
      </c>
      <c r="M427" s="58"/>
      <c r="N427" s="58"/>
      <c r="O427" s="58"/>
      <c r="P427" s="58"/>
      <c r="Q427" s="58"/>
      <c r="R427" s="58"/>
      <c r="S427" s="58"/>
      <c r="T427" s="58"/>
      <c r="U427" s="58"/>
      <c r="V427" s="58"/>
      <c r="W427" s="58"/>
      <c r="X427" s="58"/>
    </row>
    <row r="428" spans="2:24" ht="25.5" x14ac:dyDescent="0.25">
      <c r="B428" s="183" t="s">
        <v>984</v>
      </c>
      <c r="C428" s="183" t="s">
        <v>50</v>
      </c>
      <c r="D428" s="183" t="s">
        <v>51</v>
      </c>
      <c r="E428" s="183" t="s">
        <v>984</v>
      </c>
      <c r="F428" s="184">
        <v>88488</v>
      </c>
      <c r="G428" s="120" t="s">
        <v>2051</v>
      </c>
      <c r="H428" s="183" t="s">
        <v>42</v>
      </c>
      <c r="I428" s="266">
        <v>339.85</v>
      </c>
      <c r="J428" s="324" t="s">
        <v>2052</v>
      </c>
      <c r="K428" s="266">
        <v>17.920000000000002</v>
      </c>
      <c r="L428" s="266">
        <v>6090.11</v>
      </c>
      <c r="M428" s="58"/>
      <c r="N428" s="58"/>
      <c r="O428" s="58"/>
      <c r="P428" s="58"/>
      <c r="Q428" s="58"/>
      <c r="R428" s="58"/>
      <c r="S428" s="58"/>
      <c r="T428" s="58"/>
      <c r="U428" s="58"/>
      <c r="V428" s="58"/>
      <c r="W428" s="58"/>
      <c r="X428" s="58"/>
    </row>
    <row r="429" spans="2:24" x14ac:dyDescent="0.25">
      <c r="B429" s="183"/>
      <c r="C429" s="183"/>
      <c r="D429" s="183"/>
      <c r="E429" s="183"/>
      <c r="F429" s="184"/>
      <c r="G429" s="186"/>
      <c r="H429" s="119"/>
      <c r="I429" s="187"/>
      <c r="J429" s="188"/>
      <c r="K429" s="187"/>
      <c r="L429" s="269"/>
      <c r="M429" s="58"/>
      <c r="N429" s="58"/>
      <c r="O429" s="58"/>
      <c r="P429" s="58"/>
      <c r="Q429" s="58"/>
      <c r="R429" s="58"/>
      <c r="S429" s="58"/>
      <c r="T429" s="58"/>
      <c r="U429" s="58"/>
      <c r="V429" s="58"/>
      <c r="W429" s="58"/>
      <c r="X429" s="58"/>
    </row>
    <row r="430" spans="2:24" x14ac:dyDescent="0.25">
      <c r="B430" s="30" t="s">
        <v>985</v>
      </c>
      <c r="C430" s="30"/>
      <c r="D430" s="30"/>
      <c r="E430" s="30"/>
      <c r="F430" s="30"/>
      <c r="G430" s="31" t="s">
        <v>229</v>
      </c>
      <c r="H430" s="192"/>
      <c r="I430" s="193"/>
      <c r="J430" s="194"/>
      <c r="K430" s="193"/>
      <c r="L430" s="271">
        <v>16869.059999999998</v>
      </c>
      <c r="M430" s="58"/>
      <c r="N430" s="58"/>
      <c r="O430" s="58"/>
      <c r="P430" s="58"/>
      <c r="Q430" s="58"/>
      <c r="R430" s="58"/>
      <c r="S430" s="58"/>
      <c r="T430" s="58"/>
      <c r="U430" s="58"/>
      <c r="V430" s="58"/>
      <c r="W430" s="58"/>
      <c r="X430" s="58"/>
    </row>
    <row r="431" spans="2:24" x14ac:dyDescent="0.25">
      <c r="B431" s="36" t="s">
        <v>986</v>
      </c>
      <c r="C431" s="36"/>
      <c r="D431" s="36"/>
      <c r="E431" s="36"/>
      <c r="F431" s="36"/>
      <c r="G431" s="37" t="s">
        <v>121</v>
      </c>
      <c r="H431" s="195"/>
      <c r="I431" s="196"/>
      <c r="J431" s="197"/>
      <c r="K431" s="196"/>
      <c r="L431" s="272">
        <v>16869.059999999998</v>
      </c>
      <c r="M431" s="58"/>
      <c r="N431" s="58"/>
      <c r="O431" s="58"/>
      <c r="P431" s="58"/>
      <c r="Q431" s="58"/>
      <c r="R431" s="58"/>
      <c r="S431" s="58"/>
      <c r="T431" s="58"/>
      <c r="U431" s="58"/>
      <c r="V431" s="58"/>
      <c r="W431" s="58"/>
      <c r="X431" s="58"/>
    </row>
    <row r="432" spans="2:24" x14ac:dyDescent="0.25">
      <c r="B432" s="183" t="s">
        <v>987</v>
      </c>
      <c r="C432" s="183" t="s">
        <v>50</v>
      </c>
      <c r="D432" s="183" t="s">
        <v>51</v>
      </c>
      <c r="E432" s="183" t="s">
        <v>987</v>
      </c>
      <c r="F432" s="184">
        <v>98689</v>
      </c>
      <c r="G432" s="120" t="s">
        <v>2053</v>
      </c>
      <c r="H432" s="183" t="s">
        <v>130</v>
      </c>
      <c r="I432" s="266">
        <v>18</v>
      </c>
      <c r="J432" s="324" t="s">
        <v>2054</v>
      </c>
      <c r="K432" s="266">
        <v>143.26</v>
      </c>
      <c r="L432" s="266">
        <v>2578.6799999999998</v>
      </c>
      <c r="M432" s="58"/>
      <c r="N432" s="58"/>
      <c r="O432" s="58"/>
      <c r="P432" s="58"/>
      <c r="Q432" s="58"/>
      <c r="R432" s="58"/>
      <c r="S432" s="58"/>
      <c r="T432" s="58"/>
      <c r="U432" s="58"/>
      <c r="V432" s="58"/>
      <c r="W432" s="58"/>
      <c r="X432" s="58"/>
    </row>
    <row r="433" spans="2:24" ht="38.25" x14ac:dyDescent="0.25">
      <c r="B433" s="183" t="s">
        <v>988</v>
      </c>
      <c r="C433" s="183" t="s">
        <v>50</v>
      </c>
      <c r="D433" s="183" t="s">
        <v>51</v>
      </c>
      <c r="E433" s="183" t="s">
        <v>988</v>
      </c>
      <c r="F433" s="184">
        <v>101965</v>
      </c>
      <c r="G433" s="120" t="s">
        <v>2055</v>
      </c>
      <c r="H433" s="183" t="s">
        <v>130</v>
      </c>
      <c r="I433" s="266">
        <v>62</v>
      </c>
      <c r="J433" s="324" t="s">
        <v>2056</v>
      </c>
      <c r="K433" s="266">
        <v>230.49</v>
      </c>
      <c r="L433" s="266">
        <v>14290.38</v>
      </c>
      <c r="M433" s="58"/>
      <c r="N433" s="58"/>
      <c r="O433" s="58"/>
      <c r="P433" s="58"/>
      <c r="Q433" s="58"/>
      <c r="R433" s="58"/>
      <c r="S433" s="58"/>
      <c r="T433" s="58"/>
      <c r="U433" s="58"/>
      <c r="V433" s="58"/>
      <c r="W433" s="58"/>
      <c r="X433" s="58"/>
    </row>
    <row r="434" spans="2:24" x14ac:dyDescent="0.25">
      <c r="B434" s="183"/>
      <c r="C434" s="183"/>
      <c r="D434" s="183"/>
      <c r="E434" s="183"/>
      <c r="F434" s="184"/>
      <c r="G434" s="186"/>
      <c r="H434" s="119"/>
      <c r="I434" s="187"/>
      <c r="J434" s="188"/>
      <c r="K434" s="187"/>
      <c r="L434" s="269"/>
      <c r="M434" s="58"/>
      <c r="N434" s="58"/>
      <c r="O434" s="58"/>
      <c r="P434" s="58"/>
      <c r="Q434" s="58"/>
      <c r="R434" s="58"/>
      <c r="S434" s="58"/>
      <c r="T434" s="58"/>
      <c r="U434" s="58"/>
      <c r="V434" s="58"/>
      <c r="W434" s="58"/>
      <c r="X434" s="58"/>
    </row>
    <row r="435" spans="2:24" x14ac:dyDescent="0.25">
      <c r="B435" s="30" t="s">
        <v>989</v>
      </c>
      <c r="C435" s="30"/>
      <c r="D435" s="30"/>
      <c r="E435" s="30"/>
      <c r="F435" s="30"/>
      <c r="G435" s="31" t="s">
        <v>469</v>
      </c>
      <c r="H435" s="192"/>
      <c r="I435" s="193"/>
      <c r="J435" s="194"/>
      <c r="K435" s="193"/>
      <c r="L435" s="271">
        <v>35190.370000000003</v>
      </c>
      <c r="M435" s="58"/>
      <c r="N435" s="58"/>
      <c r="O435" s="58"/>
      <c r="P435" s="58"/>
      <c r="Q435" s="58"/>
      <c r="R435" s="58"/>
      <c r="S435" s="58"/>
      <c r="T435" s="58"/>
      <c r="U435" s="58"/>
      <c r="V435" s="58"/>
      <c r="W435" s="58"/>
      <c r="X435" s="58"/>
    </row>
    <row r="436" spans="2:24" x14ac:dyDescent="0.25">
      <c r="B436" s="36" t="s">
        <v>990</v>
      </c>
      <c r="C436" s="36"/>
      <c r="D436" s="36"/>
      <c r="E436" s="36"/>
      <c r="F436" s="36"/>
      <c r="G436" s="37" t="s">
        <v>469</v>
      </c>
      <c r="H436" s="195"/>
      <c r="I436" s="196"/>
      <c r="J436" s="197"/>
      <c r="K436" s="196"/>
      <c r="L436" s="272">
        <v>35190.370000000003</v>
      </c>
      <c r="M436" s="58"/>
      <c r="N436" s="58"/>
      <c r="O436" s="58"/>
      <c r="P436" s="58"/>
      <c r="Q436" s="58"/>
      <c r="R436" s="58"/>
      <c r="S436" s="58"/>
      <c r="T436" s="58"/>
      <c r="U436" s="58"/>
      <c r="V436" s="58"/>
      <c r="W436" s="58"/>
      <c r="X436" s="58"/>
    </row>
    <row r="437" spans="2:24" x14ac:dyDescent="0.25">
      <c r="B437" s="183" t="s">
        <v>991</v>
      </c>
      <c r="C437" s="183" t="s">
        <v>50</v>
      </c>
      <c r="D437" s="183" t="s">
        <v>53</v>
      </c>
      <c r="E437" s="183" t="s">
        <v>991</v>
      </c>
      <c r="F437" s="184" t="s">
        <v>1243</v>
      </c>
      <c r="G437" s="120" t="s">
        <v>473</v>
      </c>
      <c r="H437" s="183" t="s">
        <v>130</v>
      </c>
      <c r="I437" s="266">
        <v>4</v>
      </c>
      <c r="J437" s="324">
        <v>64.64</v>
      </c>
      <c r="K437" s="266">
        <v>79</v>
      </c>
      <c r="L437" s="266">
        <v>316</v>
      </c>
      <c r="M437" s="58"/>
      <c r="N437" s="58"/>
      <c r="O437" s="58"/>
      <c r="P437" s="58"/>
      <c r="Q437" s="58"/>
      <c r="R437" s="58"/>
      <c r="S437" s="58"/>
      <c r="T437" s="58"/>
      <c r="U437" s="58"/>
      <c r="V437" s="58"/>
      <c r="W437" s="58"/>
      <c r="X437" s="58"/>
    </row>
    <row r="438" spans="2:24" x14ac:dyDescent="0.25">
      <c r="B438" s="183" t="s">
        <v>992</v>
      </c>
      <c r="C438" s="183" t="s">
        <v>50</v>
      </c>
      <c r="D438" s="183" t="s">
        <v>93</v>
      </c>
      <c r="E438" s="183" t="s">
        <v>992</v>
      </c>
      <c r="F438" s="184">
        <v>59305</v>
      </c>
      <c r="G438" s="120" t="s">
        <v>472</v>
      </c>
      <c r="H438" s="183" t="s">
        <v>108</v>
      </c>
      <c r="I438" s="266">
        <v>2</v>
      </c>
      <c r="J438" s="207">
        <v>594.32000000000005</v>
      </c>
      <c r="K438" s="266">
        <v>726.37</v>
      </c>
      <c r="L438" s="266">
        <v>1452.74</v>
      </c>
      <c r="M438" s="58"/>
      <c r="N438" s="58"/>
      <c r="O438" s="58"/>
      <c r="P438" s="58"/>
      <c r="Q438" s="58"/>
      <c r="R438" s="58"/>
      <c r="S438" s="58"/>
      <c r="T438" s="58"/>
      <c r="U438" s="58"/>
      <c r="V438" s="58"/>
      <c r="W438" s="58"/>
      <c r="X438" s="58"/>
    </row>
    <row r="439" spans="2:24" ht="25.5" x14ac:dyDescent="0.25">
      <c r="B439" s="183" t="s">
        <v>993</v>
      </c>
      <c r="C439" s="183" t="s">
        <v>50</v>
      </c>
      <c r="D439" s="183" t="s">
        <v>51</v>
      </c>
      <c r="E439" s="183" t="s">
        <v>993</v>
      </c>
      <c r="F439" s="184">
        <v>98111</v>
      </c>
      <c r="G439" s="120" t="s">
        <v>2057</v>
      </c>
      <c r="H439" s="183" t="s">
        <v>108</v>
      </c>
      <c r="I439" s="266">
        <v>10</v>
      </c>
      <c r="J439" s="324" t="s">
        <v>2058</v>
      </c>
      <c r="K439" s="266">
        <v>63.02</v>
      </c>
      <c r="L439" s="266">
        <v>630.20000000000005</v>
      </c>
      <c r="M439" s="58"/>
      <c r="N439" s="58"/>
      <c r="O439" s="58"/>
      <c r="P439" s="58"/>
      <c r="Q439" s="58"/>
      <c r="R439" s="58"/>
      <c r="S439" s="58"/>
      <c r="T439" s="58"/>
      <c r="U439" s="58"/>
      <c r="V439" s="58"/>
      <c r="W439" s="58"/>
      <c r="X439" s="58"/>
    </row>
    <row r="440" spans="2:24" ht="25.5" x14ac:dyDescent="0.25">
      <c r="B440" s="183" t="s">
        <v>994</v>
      </c>
      <c r="C440" s="183" t="s">
        <v>50</v>
      </c>
      <c r="D440" s="183" t="s">
        <v>53</v>
      </c>
      <c r="E440" s="183" t="s">
        <v>994</v>
      </c>
      <c r="F440" s="184" t="s">
        <v>1579</v>
      </c>
      <c r="G440" s="120" t="s">
        <v>474</v>
      </c>
      <c r="H440" s="183" t="s">
        <v>108</v>
      </c>
      <c r="I440" s="266">
        <v>10</v>
      </c>
      <c r="J440" s="324">
        <v>15.93</v>
      </c>
      <c r="K440" s="266">
        <v>19.46</v>
      </c>
      <c r="L440" s="266">
        <v>194.6</v>
      </c>
      <c r="M440" s="58"/>
      <c r="N440" s="58"/>
      <c r="O440" s="58"/>
      <c r="P440" s="58"/>
      <c r="Q440" s="58"/>
      <c r="R440" s="58"/>
      <c r="S440" s="58"/>
      <c r="T440" s="58"/>
      <c r="U440" s="58"/>
      <c r="V440" s="58"/>
      <c r="W440" s="58"/>
      <c r="X440" s="58"/>
    </row>
    <row r="441" spans="2:24" ht="25.5" x14ac:dyDescent="0.25">
      <c r="B441" s="183" t="s">
        <v>995</v>
      </c>
      <c r="C441" s="183" t="s">
        <v>50</v>
      </c>
      <c r="D441" s="183" t="s">
        <v>53</v>
      </c>
      <c r="E441" s="183" t="s">
        <v>995</v>
      </c>
      <c r="F441" s="184" t="s">
        <v>1580</v>
      </c>
      <c r="G441" s="120" t="s">
        <v>475</v>
      </c>
      <c r="H441" s="183" t="s">
        <v>108</v>
      </c>
      <c r="I441" s="266">
        <v>10</v>
      </c>
      <c r="J441" s="324">
        <v>119.72999999999999</v>
      </c>
      <c r="K441" s="266">
        <v>146.33000000000001</v>
      </c>
      <c r="L441" s="266">
        <v>1463.3</v>
      </c>
      <c r="M441" s="58"/>
      <c r="N441" s="58"/>
      <c r="O441" s="58"/>
      <c r="P441" s="58"/>
      <c r="Q441" s="58"/>
      <c r="R441" s="58"/>
      <c r="S441" s="58"/>
      <c r="T441" s="58"/>
      <c r="U441" s="58"/>
      <c r="V441" s="58"/>
      <c r="W441" s="58"/>
      <c r="X441" s="58"/>
    </row>
    <row r="442" spans="2:24" x14ac:dyDescent="0.25">
      <c r="B442" s="183" t="s">
        <v>996</v>
      </c>
      <c r="C442" s="183" t="s">
        <v>50</v>
      </c>
      <c r="D442" s="183" t="s">
        <v>93</v>
      </c>
      <c r="E442" s="183" t="s">
        <v>996</v>
      </c>
      <c r="F442" s="184">
        <v>61022</v>
      </c>
      <c r="G442" s="120" t="s">
        <v>476</v>
      </c>
      <c r="H442" s="183" t="s">
        <v>108</v>
      </c>
      <c r="I442" s="266">
        <v>10</v>
      </c>
      <c r="J442" s="207">
        <v>67.150000000000006</v>
      </c>
      <c r="K442" s="266">
        <v>82.07</v>
      </c>
      <c r="L442" s="266">
        <v>820.7</v>
      </c>
      <c r="M442" s="58"/>
      <c r="N442" s="58"/>
      <c r="O442" s="58"/>
      <c r="P442" s="58"/>
      <c r="Q442" s="58"/>
      <c r="R442" s="58"/>
      <c r="S442" s="58"/>
      <c r="T442" s="58"/>
      <c r="U442" s="58"/>
      <c r="V442" s="58"/>
      <c r="W442" s="58"/>
      <c r="X442" s="58"/>
    </row>
    <row r="443" spans="2:24" x14ac:dyDescent="0.25">
      <c r="B443" s="183" t="s">
        <v>997</v>
      </c>
      <c r="C443" s="183" t="s">
        <v>50</v>
      </c>
      <c r="D443" s="183" t="s">
        <v>93</v>
      </c>
      <c r="E443" s="183" t="s">
        <v>997</v>
      </c>
      <c r="F443" s="184">
        <v>61019</v>
      </c>
      <c r="G443" s="120" t="s">
        <v>477</v>
      </c>
      <c r="H443" s="183" t="s">
        <v>108</v>
      </c>
      <c r="I443" s="266">
        <v>10</v>
      </c>
      <c r="J443" s="207">
        <v>67.150000000000006</v>
      </c>
      <c r="K443" s="266">
        <v>82.07</v>
      </c>
      <c r="L443" s="266">
        <v>820.7</v>
      </c>
      <c r="M443" s="58"/>
      <c r="N443" s="58"/>
      <c r="O443" s="58"/>
      <c r="P443" s="58"/>
      <c r="Q443" s="58"/>
      <c r="R443" s="58"/>
      <c r="S443" s="58"/>
      <c r="T443" s="58"/>
      <c r="U443" s="58"/>
      <c r="V443" s="58"/>
      <c r="W443" s="58"/>
      <c r="X443" s="58"/>
    </row>
    <row r="444" spans="2:24" x14ac:dyDescent="0.25">
      <c r="B444" s="183" t="s">
        <v>998</v>
      </c>
      <c r="C444" s="183" t="s">
        <v>50</v>
      </c>
      <c r="D444" s="183" t="s">
        <v>53</v>
      </c>
      <c r="E444" s="183" t="s">
        <v>998</v>
      </c>
      <c r="F444" s="184" t="s">
        <v>1581</v>
      </c>
      <c r="G444" s="120" t="s">
        <v>478</v>
      </c>
      <c r="H444" s="183" t="s">
        <v>108</v>
      </c>
      <c r="I444" s="266">
        <v>64</v>
      </c>
      <c r="J444" s="324">
        <v>84.970000000000013</v>
      </c>
      <c r="K444" s="266">
        <v>103.85</v>
      </c>
      <c r="L444" s="266">
        <v>6646.4</v>
      </c>
      <c r="M444" s="58"/>
      <c r="N444" s="58"/>
      <c r="O444" s="58"/>
      <c r="P444" s="58"/>
      <c r="Q444" s="58"/>
      <c r="R444" s="58"/>
      <c r="S444" s="58"/>
      <c r="T444" s="58"/>
      <c r="U444" s="58"/>
      <c r="V444" s="58"/>
      <c r="W444" s="58"/>
      <c r="X444" s="58"/>
    </row>
    <row r="445" spans="2:24" ht="25.5" x14ac:dyDescent="0.25">
      <c r="B445" s="183" t="s">
        <v>999</v>
      </c>
      <c r="C445" s="183" t="s">
        <v>50</v>
      </c>
      <c r="D445" s="183" t="s">
        <v>51</v>
      </c>
      <c r="E445" s="183" t="s">
        <v>999</v>
      </c>
      <c r="F445" s="184">
        <v>96985</v>
      </c>
      <c r="G445" s="120" t="s">
        <v>2059</v>
      </c>
      <c r="H445" s="183" t="s">
        <v>108</v>
      </c>
      <c r="I445" s="266">
        <v>10</v>
      </c>
      <c r="J445" s="324" t="s">
        <v>2060</v>
      </c>
      <c r="K445" s="266">
        <v>100.06</v>
      </c>
      <c r="L445" s="266">
        <v>1000.6</v>
      </c>
      <c r="M445" s="58"/>
      <c r="N445" s="58"/>
      <c r="O445" s="58"/>
      <c r="P445" s="58"/>
      <c r="Q445" s="58"/>
      <c r="R445" s="58"/>
      <c r="S445" s="58"/>
      <c r="T445" s="58"/>
      <c r="U445" s="58"/>
      <c r="V445" s="58"/>
      <c r="W445" s="58"/>
      <c r="X445" s="58"/>
    </row>
    <row r="446" spans="2:24" ht="25.5" x14ac:dyDescent="0.25">
      <c r="B446" s="183" t="s">
        <v>1000</v>
      </c>
      <c r="C446" s="183" t="s">
        <v>50</v>
      </c>
      <c r="D446" s="183" t="s">
        <v>53</v>
      </c>
      <c r="E446" s="183" t="s">
        <v>1000</v>
      </c>
      <c r="F446" s="184" t="s">
        <v>1582</v>
      </c>
      <c r="G446" s="120" t="s">
        <v>483</v>
      </c>
      <c r="H446" s="183" t="s">
        <v>108</v>
      </c>
      <c r="I446" s="266">
        <v>96</v>
      </c>
      <c r="J446" s="324">
        <v>34.340000000000003</v>
      </c>
      <c r="K446" s="266">
        <v>41.97</v>
      </c>
      <c r="L446" s="266">
        <v>4029.12</v>
      </c>
      <c r="M446" s="58"/>
      <c r="N446" s="58"/>
      <c r="O446" s="58"/>
      <c r="P446" s="58"/>
      <c r="Q446" s="58"/>
      <c r="R446" s="58"/>
      <c r="S446" s="58"/>
      <c r="T446" s="58"/>
      <c r="U446" s="58"/>
      <c r="V446" s="58"/>
      <c r="W446" s="58"/>
      <c r="X446" s="58"/>
    </row>
    <row r="447" spans="2:24" ht="25.5" x14ac:dyDescent="0.25">
      <c r="B447" s="183" t="s">
        <v>1001</v>
      </c>
      <c r="C447" s="183" t="s">
        <v>50</v>
      </c>
      <c r="D447" s="183" t="s">
        <v>52</v>
      </c>
      <c r="E447" s="183" t="s">
        <v>1001</v>
      </c>
      <c r="F447" s="184">
        <v>1201006035</v>
      </c>
      <c r="G447" s="120" t="s">
        <v>2061</v>
      </c>
      <c r="H447" s="183" t="s">
        <v>108</v>
      </c>
      <c r="I447" s="266">
        <v>10</v>
      </c>
      <c r="J447" s="324">
        <v>59.5</v>
      </c>
      <c r="K447" s="266">
        <v>72.72</v>
      </c>
      <c r="L447" s="266">
        <v>727.2</v>
      </c>
      <c r="M447" s="58"/>
      <c r="N447" s="58"/>
      <c r="O447" s="58"/>
      <c r="P447" s="58"/>
      <c r="Q447" s="58"/>
      <c r="R447" s="58"/>
      <c r="S447" s="58"/>
      <c r="T447" s="58"/>
      <c r="U447" s="58"/>
      <c r="V447" s="58"/>
      <c r="W447" s="58"/>
      <c r="X447" s="58"/>
    </row>
    <row r="448" spans="2:24" ht="25.5" x14ac:dyDescent="0.25">
      <c r="B448" s="183" t="s">
        <v>1002</v>
      </c>
      <c r="C448" s="183" t="s">
        <v>50</v>
      </c>
      <c r="D448" s="183" t="s">
        <v>51</v>
      </c>
      <c r="E448" s="183" t="s">
        <v>1002</v>
      </c>
      <c r="F448" s="184">
        <v>96973</v>
      </c>
      <c r="G448" s="120" t="s">
        <v>2062</v>
      </c>
      <c r="H448" s="183" t="s">
        <v>130</v>
      </c>
      <c r="I448" s="266">
        <v>96</v>
      </c>
      <c r="J448" s="324" t="s">
        <v>2063</v>
      </c>
      <c r="K448" s="266">
        <v>77.56</v>
      </c>
      <c r="L448" s="266">
        <v>7445.76</v>
      </c>
      <c r="M448" s="58"/>
      <c r="N448" s="58"/>
      <c r="O448" s="58"/>
      <c r="P448" s="58"/>
      <c r="Q448" s="58"/>
      <c r="R448" s="58"/>
      <c r="S448" s="58"/>
      <c r="T448" s="58"/>
      <c r="U448" s="58"/>
      <c r="V448" s="58"/>
      <c r="W448" s="58"/>
      <c r="X448" s="58"/>
    </row>
    <row r="449" spans="2:24" ht="25.5" x14ac:dyDescent="0.25">
      <c r="B449" s="183" t="s">
        <v>1003</v>
      </c>
      <c r="C449" s="183" t="s">
        <v>50</v>
      </c>
      <c r="D449" s="183" t="s">
        <v>51</v>
      </c>
      <c r="E449" s="183" t="s">
        <v>1003</v>
      </c>
      <c r="F449" s="184">
        <v>96977</v>
      </c>
      <c r="G449" s="120" t="s">
        <v>2064</v>
      </c>
      <c r="H449" s="183" t="s">
        <v>130</v>
      </c>
      <c r="I449" s="266">
        <v>144</v>
      </c>
      <c r="J449" s="324" t="s">
        <v>2065</v>
      </c>
      <c r="K449" s="266">
        <v>63.3</v>
      </c>
      <c r="L449" s="266">
        <v>9115.2000000000007</v>
      </c>
      <c r="M449" s="58"/>
      <c r="N449" s="58"/>
      <c r="O449" s="58"/>
      <c r="P449" s="58"/>
      <c r="Q449" s="58"/>
      <c r="R449" s="58"/>
      <c r="S449" s="58"/>
      <c r="T449" s="58"/>
      <c r="U449" s="58"/>
      <c r="V449" s="58"/>
      <c r="W449" s="58"/>
      <c r="X449" s="58"/>
    </row>
    <row r="450" spans="2:24" x14ac:dyDescent="0.25">
      <c r="B450" s="183" t="s">
        <v>1004</v>
      </c>
      <c r="C450" s="183" t="s">
        <v>50</v>
      </c>
      <c r="D450" s="183" t="s">
        <v>53</v>
      </c>
      <c r="E450" s="183" t="s">
        <v>1004</v>
      </c>
      <c r="F450" s="184" t="s">
        <v>1583</v>
      </c>
      <c r="G450" s="120" t="s">
        <v>479</v>
      </c>
      <c r="H450" s="183" t="s">
        <v>108</v>
      </c>
      <c r="I450" s="266">
        <v>9</v>
      </c>
      <c r="J450" s="324">
        <v>47.990000000000009</v>
      </c>
      <c r="K450" s="266">
        <v>58.65</v>
      </c>
      <c r="L450" s="266">
        <v>527.85</v>
      </c>
      <c r="M450" s="58"/>
      <c r="N450" s="58"/>
      <c r="O450" s="58"/>
      <c r="P450" s="58"/>
      <c r="Q450" s="58"/>
      <c r="R450" s="58"/>
      <c r="S450" s="58"/>
      <c r="T450" s="58"/>
      <c r="U450" s="58"/>
      <c r="V450" s="58"/>
      <c r="W450" s="58"/>
      <c r="X450" s="58"/>
    </row>
    <row r="451" spans="2:24" x14ac:dyDescent="0.25">
      <c r="B451" s="183"/>
      <c r="C451" s="183"/>
      <c r="D451" s="183"/>
      <c r="E451" s="183"/>
      <c r="F451" s="184"/>
      <c r="G451" s="186"/>
      <c r="H451" s="119"/>
      <c r="I451" s="187"/>
      <c r="J451" s="188"/>
      <c r="K451" s="187"/>
      <c r="L451" s="269"/>
      <c r="M451" s="58"/>
      <c r="N451" s="58"/>
      <c r="O451" s="58"/>
      <c r="P451" s="58"/>
      <c r="Q451" s="58"/>
      <c r="R451" s="58"/>
      <c r="S451" s="58"/>
      <c r="T451" s="58"/>
      <c r="U451" s="58"/>
      <c r="V451" s="58"/>
      <c r="W451" s="58"/>
      <c r="X451" s="58"/>
    </row>
    <row r="452" spans="2:24" x14ac:dyDescent="0.25">
      <c r="B452" s="30" t="s">
        <v>1005</v>
      </c>
      <c r="C452" s="30"/>
      <c r="D452" s="30"/>
      <c r="E452" s="30"/>
      <c r="F452" s="30"/>
      <c r="G452" s="31" t="s">
        <v>470</v>
      </c>
      <c r="H452" s="192"/>
      <c r="I452" s="193"/>
      <c r="J452" s="194"/>
      <c r="K452" s="193"/>
      <c r="L452" s="271">
        <v>49641.63</v>
      </c>
      <c r="M452" s="58"/>
      <c r="N452" s="58"/>
      <c r="O452" s="58"/>
      <c r="P452" s="58"/>
      <c r="Q452" s="58"/>
      <c r="R452" s="58"/>
      <c r="S452" s="58"/>
      <c r="T452" s="58"/>
      <c r="U452" s="58"/>
      <c r="V452" s="58"/>
      <c r="W452" s="58"/>
      <c r="X452" s="58"/>
    </row>
    <row r="453" spans="2:24" x14ac:dyDescent="0.25">
      <c r="B453" s="36" t="s">
        <v>1006</v>
      </c>
      <c r="C453" s="36"/>
      <c r="D453" s="36"/>
      <c r="E453" s="36"/>
      <c r="F453" s="36"/>
      <c r="G453" s="37" t="s">
        <v>1169</v>
      </c>
      <c r="H453" s="195"/>
      <c r="I453" s="196"/>
      <c r="J453" s="197"/>
      <c r="K453" s="196"/>
      <c r="L453" s="272">
        <v>213.75</v>
      </c>
      <c r="M453" s="58"/>
      <c r="N453" s="58"/>
      <c r="O453" s="58"/>
      <c r="P453" s="58"/>
      <c r="Q453" s="58"/>
      <c r="R453" s="58"/>
      <c r="S453" s="58"/>
      <c r="T453" s="58"/>
      <c r="U453" s="58"/>
      <c r="V453" s="58"/>
      <c r="W453" s="58"/>
      <c r="X453" s="58"/>
    </row>
    <row r="454" spans="2:24" ht="38.25" x14ac:dyDescent="0.25">
      <c r="B454" s="183" t="s">
        <v>1007</v>
      </c>
      <c r="C454" s="183" t="s">
        <v>50</v>
      </c>
      <c r="D454" s="183" t="s">
        <v>51</v>
      </c>
      <c r="E454" s="183" t="s">
        <v>1007</v>
      </c>
      <c r="F454" s="184">
        <v>91926</v>
      </c>
      <c r="G454" s="120" t="s">
        <v>1909</v>
      </c>
      <c r="H454" s="183" t="s">
        <v>130</v>
      </c>
      <c r="I454" s="266">
        <v>45</v>
      </c>
      <c r="J454" s="324" t="s">
        <v>1910</v>
      </c>
      <c r="K454" s="266">
        <v>4.75</v>
      </c>
      <c r="L454" s="266">
        <v>213.75</v>
      </c>
      <c r="M454" s="58"/>
      <c r="N454" s="58"/>
      <c r="O454" s="58"/>
      <c r="P454" s="58"/>
      <c r="Q454" s="58"/>
      <c r="R454" s="58"/>
      <c r="S454" s="58"/>
      <c r="T454" s="58"/>
      <c r="U454" s="58"/>
      <c r="V454" s="58"/>
      <c r="W454" s="58"/>
      <c r="X454" s="58"/>
    </row>
    <row r="455" spans="2:24" x14ac:dyDescent="0.25">
      <c r="B455" s="36" t="s">
        <v>1008</v>
      </c>
      <c r="C455" s="36"/>
      <c r="D455" s="36"/>
      <c r="E455" s="36"/>
      <c r="F455" s="36"/>
      <c r="G455" s="37" t="s">
        <v>572</v>
      </c>
      <c r="H455" s="195"/>
      <c r="I455" s="196"/>
      <c r="J455" s="197"/>
      <c r="K455" s="196"/>
      <c r="L455" s="272">
        <v>45289.27</v>
      </c>
      <c r="M455" s="58"/>
      <c r="N455" s="58"/>
      <c r="O455" s="58"/>
      <c r="P455" s="58"/>
      <c r="Q455" s="58"/>
      <c r="R455" s="58"/>
      <c r="S455" s="58"/>
      <c r="T455" s="58"/>
      <c r="U455" s="58"/>
      <c r="V455" s="58"/>
      <c r="W455" s="58"/>
      <c r="X455" s="58"/>
    </row>
    <row r="456" spans="2:24" ht="25.5" x14ac:dyDescent="0.25">
      <c r="B456" s="183" t="s">
        <v>1009</v>
      </c>
      <c r="C456" s="183" t="s">
        <v>50</v>
      </c>
      <c r="D456" s="183" t="s">
        <v>51</v>
      </c>
      <c r="E456" s="183" t="s">
        <v>1009</v>
      </c>
      <c r="F456" s="184">
        <v>103244</v>
      </c>
      <c r="G456" s="120" t="s">
        <v>2066</v>
      </c>
      <c r="H456" s="183" t="s">
        <v>108</v>
      </c>
      <c r="I456" s="266">
        <v>13</v>
      </c>
      <c r="J456" s="324" t="s">
        <v>2067</v>
      </c>
      <c r="K456" s="266">
        <v>3307.06</v>
      </c>
      <c r="L456" s="266">
        <v>42991.78</v>
      </c>
      <c r="M456" s="58"/>
      <c r="N456" s="58"/>
      <c r="O456" s="58"/>
      <c r="P456" s="58"/>
      <c r="Q456" s="58"/>
      <c r="R456" s="58"/>
      <c r="S456" s="58"/>
      <c r="T456" s="58"/>
      <c r="U456" s="58"/>
      <c r="V456" s="58"/>
      <c r="W456" s="58"/>
      <c r="X456" s="58"/>
    </row>
    <row r="457" spans="2:24" ht="25.5" x14ac:dyDescent="0.25">
      <c r="B457" s="183" t="s">
        <v>1010</v>
      </c>
      <c r="C457" s="183" t="s">
        <v>50</v>
      </c>
      <c r="D457" s="183" t="s">
        <v>53</v>
      </c>
      <c r="E457" s="183" t="s">
        <v>1010</v>
      </c>
      <c r="F457" s="184" t="s">
        <v>1584</v>
      </c>
      <c r="G457" s="120" t="s">
        <v>1168</v>
      </c>
      <c r="H457" s="183" t="s">
        <v>108</v>
      </c>
      <c r="I457" s="266">
        <v>13</v>
      </c>
      <c r="J457" s="324">
        <v>144.6</v>
      </c>
      <c r="K457" s="266">
        <v>176.73</v>
      </c>
      <c r="L457" s="266">
        <v>2297.4899999999998</v>
      </c>
      <c r="M457" s="58"/>
      <c r="N457" s="58"/>
      <c r="O457" s="58"/>
      <c r="P457" s="58"/>
      <c r="Q457" s="58"/>
      <c r="R457" s="58"/>
      <c r="S457" s="58"/>
      <c r="T457" s="58"/>
      <c r="U457" s="58"/>
      <c r="V457" s="58"/>
      <c r="W457" s="58"/>
      <c r="X457" s="58"/>
    </row>
    <row r="458" spans="2:24" x14ac:dyDescent="0.25">
      <c r="B458" s="36" t="s">
        <v>1011</v>
      </c>
      <c r="C458" s="36"/>
      <c r="D458" s="36"/>
      <c r="E458" s="36"/>
      <c r="F458" s="36"/>
      <c r="G458" s="37" t="s">
        <v>573</v>
      </c>
      <c r="H458" s="195"/>
      <c r="I458" s="196"/>
      <c r="J458" s="197"/>
      <c r="K458" s="196"/>
      <c r="L458" s="272">
        <v>4138.6100000000006</v>
      </c>
      <c r="M458" s="58"/>
      <c r="N458" s="58"/>
      <c r="O458" s="58"/>
      <c r="P458" s="58"/>
      <c r="Q458" s="58"/>
      <c r="R458" s="58"/>
      <c r="S458" s="58"/>
      <c r="T458" s="58"/>
      <c r="U458" s="58"/>
      <c r="V458" s="58"/>
      <c r="W458" s="58"/>
      <c r="X458" s="58"/>
    </row>
    <row r="459" spans="2:24" ht="25.5" x14ac:dyDescent="0.25">
      <c r="B459" s="183" t="s">
        <v>1012</v>
      </c>
      <c r="C459" s="183" t="s">
        <v>50</v>
      </c>
      <c r="D459" s="183" t="s">
        <v>51</v>
      </c>
      <c r="E459" s="183" t="s">
        <v>1012</v>
      </c>
      <c r="F459" s="184">
        <v>103288</v>
      </c>
      <c r="G459" s="120" t="s">
        <v>2068</v>
      </c>
      <c r="H459" s="183" t="s">
        <v>108</v>
      </c>
      <c r="I459" s="266">
        <v>13</v>
      </c>
      <c r="J459" s="324" t="s">
        <v>1689</v>
      </c>
      <c r="K459" s="266">
        <v>16.510000000000002</v>
      </c>
      <c r="L459" s="266">
        <v>214.63</v>
      </c>
      <c r="M459" s="58"/>
      <c r="N459" s="58"/>
      <c r="O459" s="58"/>
      <c r="P459" s="58"/>
      <c r="Q459" s="58"/>
      <c r="R459" s="58"/>
      <c r="S459" s="58"/>
      <c r="T459" s="58"/>
      <c r="U459" s="58"/>
      <c r="V459" s="58"/>
      <c r="W459" s="58"/>
      <c r="X459" s="58"/>
    </row>
    <row r="460" spans="2:24" ht="38.25" x14ac:dyDescent="0.25">
      <c r="B460" s="183" t="s">
        <v>1013</v>
      </c>
      <c r="C460" s="183" t="s">
        <v>50</v>
      </c>
      <c r="D460" s="183" t="s">
        <v>51</v>
      </c>
      <c r="E460" s="183" t="s">
        <v>1013</v>
      </c>
      <c r="F460" s="184">
        <v>97327</v>
      </c>
      <c r="G460" s="120" t="s">
        <v>2069</v>
      </c>
      <c r="H460" s="183" t="s">
        <v>130</v>
      </c>
      <c r="I460" s="266">
        <v>42.37</v>
      </c>
      <c r="J460" s="324" t="s">
        <v>2070</v>
      </c>
      <c r="K460" s="266">
        <v>29.95</v>
      </c>
      <c r="L460" s="266">
        <v>1268.98</v>
      </c>
      <c r="M460" s="58"/>
      <c r="N460" s="58"/>
      <c r="O460" s="58"/>
      <c r="P460" s="58"/>
      <c r="Q460" s="58"/>
      <c r="R460" s="58"/>
      <c r="S460" s="58"/>
      <c r="T460" s="58"/>
      <c r="U460" s="58"/>
      <c r="V460" s="58"/>
      <c r="W460" s="58"/>
      <c r="X460" s="58"/>
    </row>
    <row r="461" spans="2:24" ht="38.25" x14ac:dyDescent="0.25">
      <c r="B461" s="183" t="s">
        <v>1014</v>
      </c>
      <c r="C461" s="183" t="s">
        <v>50</v>
      </c>
      <c r="D461" s="183" t="s">
        <v>51</v>
      </c>
      <c r="E461" s="183" t="s">
        <v>1014</v>
      </c>
      <c r="F461" s="184">
        <v>97329</v>
      </c>
      <c r="G461" s="120" t="s">
        <v>2071</v>
      </c>
      <c r="H461" s="183" t="s">
        <v>130</v>
      </c>
      <c r="I461" s="266">
        <v>42.21</v>
      </c>
      <c r="J461" s="324" t="s">
        <v>2072</v>
      </c>
      <c r="K461" s="266">
        <v>62.9</v>
      </c>
      <c r="L461" s="266">
        <v>2655</v>
      </c>
      <c r="M461" s="58"/>
      <c r="N461" s="58"/>
      <c r="O461" s="58"/>
      <c r="P461" s="58"/>
      <c r="Q461" s="58"/>
      <c r="R461" s="58"/>
      <c r="S461" s="58"/>
      <c r="T461" s="58"/>
      <c r="U461" s="58"/>
      <c r="V461" s="58"/>
      <c r="W461" s="58"/>
      <c r="X461" s="58"/>
    </row>
    <row r="462" spans="2:24" x14ac:dyDescent="0.25">
      <c r="B462" s="183"/>
      <c r="C462" s="183"/>
      <c r="D462" s="183"/>
      <c r="E462" s="183"/>
      <c r="F462" s="184"/>
      <c r="G462" s="186"/>
      <c r="H462" s="119"/>
      <c r="I462" s="187"/>
      <c r="J462" s="188"/>
      <c r="K462" s="187"/>
      <c r="L462" s="269"/>
      <c r="M462" s="58"/>
      <c r="N462" s="58"/>
      <c r="O462" s="58"/>
      <c r="P462" s="58"/>
      <c r="Q462" s="58"/>
      <c r="R462" s="58"/>
      <c r="S462" s="58"/>
      <c r="T462" s="58"/>
      <c r="U462" s="58"/>
      <c r="V462" s="58"/>
      <c r="W462" s="58"/>
      <c r="X462" s="58"/>
    </row>
    <row r="463" spans="2:24" x14ac:dyDescent="0.25">
      <c r="B463" s="30" t="s">
        <v>1015</v>
      </c>
      <c r="C463" s="30"/>
      <c r="D463" s="30"/>
      <c r="E463" s="30"/>
      <c r="F463" s="30"/>
      <c r="G463" s="31" t="s">
        <v>135</v>
      </c>
      <c r="H463" s="192"/>
      <c r="I463" s="193"/>
      <c r="J463" s="194"/>
      <c r="K463" s="193"/>
      <c r="L463" s="271">
        <v>347082.56999999995</v>
      </c>
      <c r="M463" s="58"/>
      <c r="N463" s="58"/>
      <c r="O463" s="58"/>
      <c r="P463" s="58"/>
      <c r="Q463" s="58"/>
      <c r="R463" s="58"/>
      <c r="S463" s="58"/>
      <c r="T463" s="58"/>
      <c r="U463" s="58"/>
      <c r="V463" s="58"/>
      <c r="W463" s="58"/>
      <c r="X463" s="58"/>
    </row>
    <row r="464" spans="2:24" x14ac:dyDescent="0.25">
      <c r="B464" s="36" t="s">
        <v>1016</v>
      </c>
      <c r="C464" s="36"/>
      <c r="D464" s="36"/>
      <c r="E464" s="36"/>
      <c r="F464" s="36"/>
      <c r="G464" s="37" t="s">
        <v>135</v>
      </c>
      <c r="H464" s="195"/>
      <c r="I464" s="196"/>
      <c r="J464" s="197"/>
      <c r="K464" s="196"/>
      <c r="L464" s="272">
        <v>347082.57</v>
      </c>
      <c r="M464" s="58"/>
      <c r="N464" s="58"/>
      <c r="O464" s="58"/>
      <c r="P464" s="58"/>
      <c r="Q464" s="58"/>
      <c r="R464" s="58"/>
      <c r="S464" s="58"/>
      <c r="T464" s="58"/>
      <c r="U464" s="58"/>
      <c r="V464" s="58"/>
      <c r="W464" s="58"/>
      <c r="X464" s="58"/>
    </row>
    <row r="465" spans="2:24" ht="38.25" x14ac:dyDescent="0.25">
      <c r="B465" s="183" t="s">
        <v>1017</v>
      </c>
      <c r="C465" s="183" t="s">
        <v>50</v>
      </c>
      <c r="D465" s="183" t="s">
        <v>52</v>
      </c>
      <c r="E465" s="183" t="s">
        <v>1017</v>
      </c>
      <c r="F465" s="184">
        <v>1801000120</v>
      </c>
      <c r="G465" s="120" t="s">
        <v>2073</v>
      </c>
      <c r="H465" s="183" t="s">
        <v>42</v>
      </c>
      <c r="I465" s="266">
        <v>9.52</v>
      </c>
      <c r="J465" s="324">
        <v>466.94</v>
      </c>
      <c r="K465" s="266">
        <v>570.69000000000005</v>
      </c>
      <c r="L465" s="266">
        <v>5432.96</v>
      </c>
      <c r="M465" s="58"/>
      <c r="N465" s="58"/>
      <c r="O465" s="58"/>
      <c r="P465" s="58"/>
      <c r="Q465" s="58"/>
      <c r="R465" s="58"/>
      <c r="S465" s="58"/>
      <c r="T465" s="58"/>
      <c r="U465" s="58"/>
      <c r="V465" s="58"/>
      <c r="W465" s="58"/>
      <c r="X465" s="58"/>
    </row>
    <row r="466" spans="2:24" x14ac:dyDescent="0.25">
      <c r="B466" s="183" t="s">
        <v>1018</v>
      </c>
      <c r="C466" s="183" t="s">
        <v>50</v>
      </c>
      <c r="D466" s="183" t="s">
        <v>53</v>
      </c>
      <c r="E466" s="183" t="s">
        <v>1018</v>
      </c>
      <c r="F466" s="184" t="s">
        <v>1585</v>
      </c>
      <c r="G466" s="120" t="s">
        <v>295</v>
      </c>
      <c r="H466" s="183" t="s">
        <v>108</v>
      </c>
      <c r="I466" s="266">
        <v>1</v>
      </c>
      <c r="J466" s="324">
        <v>1913.35</v>
      </c>
      <c r="K466" s="266">
        <v>2338.4899999999998</v>
      </c>
      <c r="L466" s="266">
        <v>2338.4899999999998</v>
      </c>
      <c r="M466" s="58"/>
      <c r="N466" s="58"/>
      <c r="O466" s="58"/>
      <c r="P466" s="58"/>
      <c r="Q466" s="58"/>
      <c r="R466" s="58"/>
      <c r="S466" s="58"/>
      <c r="T466" s="58"/>
      <c r="U466" s="58"/>
      <c r="V466" s="58"/>
      <c r="W466" s="58"/>
      <c r="X466" s="58"/>
    </row>
    <row r="467" spans="2:24" ht="25.5" x14ac:dyDescent="0.25">
      <c r="B467" s="183" t="s">
        <v>1019</v>
      </c>
      <c r="C467" s="183" t="s">
        <v>50</v>
      </c>
      <c r="D467" s="183" t="s">
        <v>52</v>
      </c>
      <c r="E467" s="183" t="s">
        <v>1019</v>
      </c>
      <c r="F467" s="184">
        <v>2001003044</v>
      </c>
      <c r="G467" s="120" t="s">
        <v>2074</v>
      </c>
      <c r="H467" s="183" t="s">
        <v>108</v>
      </c>
      <c r="I467" s="266">
        <v>18</v>
      </c>
      <c r="J467" s="324">
        <v>83.83</v>
      </c>
      <c r="K467" s="266">
        <v>102.45</v>
      </c>
      <c r="L467" s="266">
        <v>1844.1</v>
      </c>
      <c r="M467" s="58"/>
      <c r="N467" s="58"/>
      <c r="O467" s="58"/>
      <c r="P467" s="58"/>
      <c r="Q467" s="58"/>
      <c r="R467" s="58"/>
      <c r="S467" s="58"/>
      <c r="T467" s="58"/>
      <c r="U467" s="58"/>
      <c r="V467" s="58"/>
      <c r="W467" s="58"/>
      <c r="X467" s="58"/>
    </row>
    <row r="468" spans="2:24" ht="38.25" x14ac:dyDescent="0.25">
      <c r="B468" s="183" t="s">
        <v>1020</v>
      </c>
      <c r="C468" s="183" t="s">
        <v>50</v>
      </c>
      <c r="D468" s="183" t="s">
        <v>94</v>
      </c>
      <c r="E468" s="183" t="s">
        <v>1020</v>
      </c>
      <c r="F468" s="184" t="s">
        <v>570</v>
      </c>
      <c r="G468" s="120" t="s">
        <v>1605</v>
      </c>
      <c r="H468" s="183" t="s">
        <v>108</v>
      </c>
      <c r="I468" s="266">
        <v>1</v>
      </c>
      <c r="J468" s="324">
        <v>125000</v>
      </c>
      <c r="K468" s="266">
        <v>152775</v>
      </c>
      <c r="L468" s="266">
        <v>152775</v>
      </c>
      <c r="M468" s="58"/>
      <c r="N468" s="58"/>
      <c r="O468" s="58"/>
      <c r="P468" s="58"/>
      <c r="Q468" s="58"/>
      <c r="R468" s="58"/>
      <c r="S468" s="58"/>
      <c r="T468" s="58"/>
      <c r="U468" s="58"/>
      <c r="V468" s="58"/>
      <c r="W468" s="58"/>
      <c r="X468" s="58"/>
    </row>
    <row r="469" spans="2:24" ht="25.5" x14ac:dyDescent="0.25">
      <c r="B469" s="183" t="s">
        <v>1021</v>
      </c>
      <c r="C469" s="183" t="s">
        <v>50</v>
      </c>
      <c r="D469" s="183" t="s">
        <v>53</v>
      </c>
      <c r="E469" s="183" t="s">
        <v>1021</v>
      </c>
      <c r="F469" s="184" t="s">
        <v>1586</v>
      </c>
      <c r="G469" s="120" t="s">
        <v>1244</v>
      </c>
      <c r="H469" s="183" t="s">
        <v>42</v>
      </c>
      <c r="I469" s="266">
        <v>181.2945</v>
      </c>
      <c r="J469" s="324">
        <v>717.57</v>
      </c>
      <c r="K469" s="266">
        <v>877.01</v>
      </c>
      <c r="L469" s="266">
        <v>158997.07999999999</v>
      </c>
      <c r="M469" s="58"/>
      <c r="N469" s="58"/>
      <c r="O469" s="58"/>
      <c r="P469" s="58"/>
      <c r="Q469" s="58"/>
      <c r="R469" s="58"/>
      <c r="S469" s="58"/>
      <c r="T469" s="58"/>
      <c r="U469" s="58"/>
      <c r="V469" s="58"/>
      <c r="W469" s="58"/>
      <c r="X469" s="58"/>
    </row>
    <row r="470" spans="2:24" ht="51" x14ac:dyDescent="0.25">
      <c r="B470" s="183" t="s">
        <v>1569</v>
      </c>
      <c r="C470" s="183" t="s">
        <v>50</v>
      </c>
      <c r="D470" s="183" t="s">
        <v>51</v>
      </c>
      <c r="E470" s="183" t="s">
        <v>1569</v>
      </c>
      <c r="F470" s="184">
        <v>2001004000</v>
      </c>
      <c r="G470" s="120" t="s">
        <v>2075</v>
      </c>
      <c r="H470" s="183" t="s">
        <v>42</v>
      </c>
      <c r="I470" s="266">
        <v>709.80499999999995</v>
      </c>
      <c r="J470" s="324">
        <v>29.62</v>
      </c>
      <c r="K470" s="266">
        <v>36.200000000000003</v>
      </c>
      <c r="L470" s="266">
        <v>25694.94</v>
      </c>
      <c r="M470" s="58"/>
      <c r="N470" s="58"/>
      <c r="O470" s="58"/>
      <c r="P470" s="58"/>
      <c r="Q470" s="58"/>
      <c r="R470" s="58"/>
      <c r="S470" s="58"/>
      <c r="T470" s="58"/>
      <c r="U470" s="58"/>
      <c r="V470" s="58"/>
      <c r="W470" s="58"/>
      <c r="X470" s="58"/>
    </row>
    <row r="471" spans="2:24" x14ac:dyDescent="0.25">
      <c r="B471" s="183"/>
      <c r="C471" s="183"/>
      <c r="D471" s="183"/>
      <c r="E471" s="183"/>
      <c r="F471" s="184"/>
      <c r="G471" s="120"/>
      <c r="H471" s="183"/>
      <c r="I471" s="185"/>
      <c r="J471" s="207"/>
      <c r="K471" s="185"/>
      <c r="L471" s="275"/>
      <c r="M471" s="58"/>
      <c r="N471" s="58"/>
      <c r="O471" s="58"/>
      <c r="P471" s="58"/>
      <c r="Q471" s="58"/>
      <c r="R471" s="58"/>
      <c r="S471" s="58"/>
      <c r="T471" s="58"/>
      <c r="U471" s="58"/>
      <c r="V471" s="58"/>
      <c r="W471" s="58"/>
      <c r="X471" s="58"/>
    </row>
    <row r="472" spans="2:24" x14ac:dyDescent="0.25">
      <c r="B472" s="30" t="s">
        <v>1022</v>
      </c>
      <c r="C472" s="30"/>
      <c r="D472" s="30"/>
      <c r="E472" s="30"/>
      <c r="F472" s="30"/>
      <c r="G472" s="31" t="s">
        <v>144</v>
      </c>
      <c r="H472" s="192"/>
      <c r="I472" s="193"/>
      <c r="J472" s="194"/>
      <c r="K472" s="193"/>
      <c r="L472" s="271">
        <v>4933.66</v>
      </c>
      <c r="M472" s="58"/>
      <c r="N472" s="58"/>
      <c r="O472" s="58"/>
      <c r="P472" s="58"/>
      <c r="Q472" s="58"/>
      <c r="R472" s="58"/>
      <c r="S472" s="58"/>
      <c r="T472" s="58"/>
      <c r="U472" s="58"/>
      <c r="V472" s="58"/>
      <c r="W472" s="58"/>
      <c r="X472" s="58"/>
    </row>
    <row r="473" spans="2:24" x14ac:dyDescent="0.25">
      <c r="B473" s="36" t="s">
        <v>1023</v>
      </c>
      <c r="C473" s="36"/>
      <c r="D473" s="36"/>
      <c r="E473" s="36"/>
      <c r="F473" s="36"/>
      <c r="G473" s="37" t="s">
        <v>144</v>
      </c>
      <c r="H473" s="195"/>
      <c r="I473" s="196"/>
      <c r="J473" s="197"/>
      <c r="K473" s="196"/>
      <c r="L473" s="272">
        <v>4933.66</v>
      </c>
      <c r="M473" s="58"/>
      <c r="N473" s="58"/>
      <c r="O473" s="58"/>
      <c r="P473" s="58"/>
      <c r="Q473" s="58"/>
      <c r="R473" s="58"/>
      <c r="S473" s="58"/>
      <c r="T473" s="58"/>
      <c r="U473" s="58"/>
      <c r="V473" s="58"/>
      <c r="W473" s="58"/>
      <c r="X473" s="58"/>
    </row>
    <row r="474" spans="2:24" x14ac:dyDescent="0.25">
      <c r="B474" s="183" t="s">
        <v>1024</v>
      </c>
      <c r="C474" s="183" t="s">
        <v>50</v>
      </c>
      <c r="D474" s="183" t="s">
        <v>52</v>
      </c>
      <c r="E474" s="183" t="s">
        <v>1024</v>
      </c>
      <c r="F474" s="184">
        <v>2201000010</v>
      </c>
      <c r="G474" s="120" t="s">
        <v>2076</v>
      </c>
      <c r="H474" s="183" t="s">
        <v>42</v>
      </c>
      <c r="I474" s="266">
        <v>213.38</v>
      </c>
      <c r="J474" s="324">
        <v>3.46</v>
      </c>
      <c r="K474" s="266">
        <v>4.22</v>
      </c>
      <c r="L474" s="266">
        <v>900.46</v>
      </c>
      <c r="M474" s="58"/>
      <c r="N474" s="58"/>
      <c r="O474" s="58"/>
      <c r="P474" s="58"/>
      <c r="Q474" s="58"/>
      <c r="R474" s="58"/>
      <c r="S474" s="58"/>
      <c r="T474" s="58"/>
      <c r="U474" s="58"/>
      <c r="V474" s="58"/>
      <c r="W474" s="58"/>
      <c r="X474" s="58"/>
    </row>
    <row r="475" spans="2:24" x14ac:dyDescent="0.25">
      <c r="B475" s="183" t="s">
        <v>1025</v>
      </c>
      <c r="C475" s="183" t="s">
        <v>50</v>
      </c>
      <c r="D475" s="183" t="s">
        <v>52</v>
      </c>
      <c r="E475" s="183" t="s">
        <v>1025</v>
      </c>
      <c r="F475" s="184">
        <v>201002161</v>
      </c>
      <c r="G475" s="120" t="s">
        <v>1624</v>
      </c>
      <c r="H475" s="183" t="s">
        <v>108</v>
      </c>
      <c r="I475" s="266">
        <v>10</v>
      </c>
      <c r="J475" s="324">
        <v>330</v>
      </c>
      <c r="K475" s="266">
        <v>403.32</v>
      </c>
      <c r="L475" s="266">
        <v>4033.2</v>
      </c>
      <c r="M475" s="58"/>
      <c r="N475" s="58"/>
      <c r="O475" s="58"/>
      <c r="P475" s="58"/>
      <c r="Q475" s="58"/>
      <c r="R475" s="58"/>
      <c r="S475" s="58"/>
      <c r="T475" s="58"/>
      <c r="U475" s="58"/>
      <c r="V475" s="58"/>
      <c r="W475" s="58"/>
      <c r="X475" s="58"/>
    </row>
    <row r="476" spans="2:24" x14ac:dyDescent="0.25">
      <c r="B476" s="183"/>
      <c r="C476" s="183"/>
      <c r="D476" s="183"/>
      <c r="E476" s="183"/>
      <c r="F476" s="184"/>
      <c r="G476" s="120"/>
      <c r="H476" s="183"/>
      <c r="I476" s="266"/>
      <c r="J476" s="324"/>
      <c r="K476" s="266"/>
      <c r="L476" s="275"/>
      <c r="M476" s="58"/>
      <c r="N476" s="58"/>
      <c r="O476" s="58"/>
      <c r="P476" s="58"/>
      <c r="Q476" s="58"/>
      <c r="R476" s="58"/>
      <c r="S476" s="58"/>
      <c r="T476" s="58"/>
      <c r="U476" s="58"/>
      <c r="V476" s="58"/>
      <c r="W476" s="58"/>
      <c r="X476" s="58"/>
    </row>
    <row r="477" spans="2:24" x14ac:dyDescent="0.25">
      <c r="B477" s="30" t="s">
        <v>117</v>
      </c>
      <c r="C477" s="30"/>
      <c r="D477" s="30"/>
      <c r="E477" s="30"/>
      <c r="F477" s="30"/>
      <c r="G477" s="31" t="s">
        <v>1270</v>
      </c>
      <c r="H477" s="192"/>
      <c r="I477" s="193"/>
      <c r="J477" s="194"/>
      <c r="K477" s="193"/>
      <c r="L477" s="271">
        <v>1453751.2700000003</v>
      </c>
      <c r="M477" s="58"/>
      <c r="N477" s="58"/>
      <c r="O477" s="58"/>
      <c r="P477" s="58"/>
      <c r="Q477" s="58"/>
      <c r="R477" s="58"/>
      <c r="S477" s="58"/>
      <c r="T477" s="58"/>
      <c r="U477" s="58"/>
      <c r="V477" s="58"/>
      <c r="W477" s="58"/>
      <c r="X477" s="58"/>
    </row>
    <row r="478" spans="2:24" x14ac:dyDescent="0.25">
      <c r="B478" s="30" t="s">
        <v>119</v>
      </c>
      <c r="C478" s="30"/>
      <c r="D478" s="30"/>
      <c r="E478" s="30"/>
      <c r="F478" s="30"/>
      <c r="G478" s="31" t="s">
        <v>219</v>
      </c>
      <c r="H478" s="192"/>
      <c r="I478" s="193"/>
      <c r="J478" s="194"/>
      <c r="K478" s="193"/>
      <c r="L478" s="271">
        <v>384030.7099999999</v>
      </c>
      <c r="M478" s="58"/>
      <c r="N478" s="58"/>
      <c r="O478" s="58"/>
      <c r="P478" s="58"/>
      <c r="Q478" s="58"/>
      <c r="R478" s="58"/>
      <c r="S478" s="58"/>
      <c r="T478" s="58"/>
      <c r="U478" s="58"/>
      <c r="V478" s="58"/>
      <c r="W478" s="58"/>
      <c r="X478" s="58"/>
    </row>
    <row r="479" spans="2:24" x14ac:dyDescent="0.25">
      <c r="B479" s="36" t="s">
        <v>654</v>
      </c>
      <c r="C479" s="36"/>
      <c r="D479" s="36"/>
      <c r="E479" s="36"/>
      <c r="F479" s="36"/>
      <c r="G479" s="37" t="s">
        <v>589</v>
      </c>
      <c r="H479" s="195"/>
      <c r="I479" s="196"/>
      <c r="J479" s="197"/>
      <c r="K479" s="196"/>
      <c r="L479" s="272">
        <v>52225.27</v>
      </c>
      <c r="M479" s="58"/>
      <c r="N479" s="58"/>
      <c r="O479" s="58"/>
      <c r="P479" s="58"/>
      <c r="Q479" s="58"/>
      <c r="R479" s="58"/>
      <c r="S479" s="58"/>
      <c r="T479" s="58"/>
      <c r="U479" s="58"/>
      <c r="V479" s="58"/>
      <c r="W479" s="58"/>
      <c r="X479" s="58"/>
    </row>
    <row r="480" spans="2:24" ht="38.25" x14ac:dyDescent="0.25">
      <c r="B480" s="183" t="s">
        <v>1176</v>
      </c>
      <c r="C480" s="183" t="s">
        <v>50</v>
      </c>
      <c r="D480" s="183" t="s">
        <v>52</v>
      </c>
      <c r="E480" s="183" t="s">
        <v>1176</v>
      </c>
      <c r="F480" s="184">
        <v>301000132</v>
      </c>
      <c r="G480" s="120" t="s">
        <v>1645</v>
      </c>
      <c r="H480" s="183" t="s">
        <v>130</v>
      </c>
      <c r="I480" s="266">
        <v>436</v>
      </c>
      <c r="J480" s="324">
        <v>84.76</v>
      </c>
      <c r="K480" s="266">
        <v>103.59</v>
      </c>
      <c r="L480" s="266">
        <v>45165.24</v>
      </c>
      <c r="M480" s="58"/>
      <c r="N480" s="58"/>
      <c r="O480" s="58"/>
      <c r="P480" s="58"/>
      <c r="Q480" s="58"/>
      <c r="R480" s="58"/>
      <c r="S480" s="58"/>
      <c r="T480" s="58"/>
      <c r="U480" s="58"/>
      <c r="V480" s="58"/>
      <c r="W480" s="58"/>
      <c r="X480" s="58"/>
    </row>
    <row r="481" spans="2:24" ht="25.5" x14ac:dyDescent="0.25">
      <c r="B481" s="183" t="s">
        <v>1177</v>
      </c>
      <c r="C481" s="183" t="s">
        <v>50</v>
      </c>
      <c r="D481" s="183" t="s">
        <v>51</v>
      </c>
      <c r="E481" s="183" t="s">
        <v>1177</v>
      </c>
      <c r="F481" s="184">
        <v>95601</v>
      </c>
      <c r="G481" s="120" t="s">
        <v>1646</v>
      </c>
      <c r="H481" s="183" t="s">
        <v>108</v>
      </c>
      <c r="I481" s="266">
        <v>44</v>
      </c>
      <c r="J481" s="324" t="s">
        <v>1647</v>
      </c>
      <c r="K481" s="266">
        <v>20.58</v>
      </c>
      <c r="L481" s="266">
        <v>905.52</v>
      </c>
      <c r="M481" s="58"/>
      <c r="N481" s="58"/>
      <c r="O481" s="58"/>
      <c r="P481" s="58"/>
      <c r="Q481" s="58"/>
      <c r="R481" s="58"/>
      <c r="S481" s="58"/>
      <c r="T481" s="58"/>
      <c r="U481" s="58"/>
      <c r="V481" s="58"/>
      <c r="W481" s="58"/>
      <c r="X481" s="58"/>
    </row>
    <row r="482" spans="2:24" ht="25.5" x14ac:dyDescent="0.25">
      <c r="B482" s="183" t="s">
        <v>1606</v>
      </c>
      <c r="C482" s="183" t="s">
        <v>50</v>
      </c>
      <c r="D482" s="183" t="s">
        <v>53</v>
      </c>
      <c r="E482" s="183" t="s">
        <v>1606</v>
      </c>
      <c r="F482" s="184" t="s">
        <v>650</v>
      </c>
      <c r="G482" s="120" t="s">
        <v>651</v>
      </c>
      <c r="H482" s="183" t="s">
        <v>108</v>
      </c>
      <c r="I482" s="266">
        <v>1</v>
      </c>
      <c r="J482" s="324">
        <v>5035.6000000000004</v>
      </c>
      <c r="K482" s="266">
        <v>6154.51</v>
      </c>
      <c r="L482" s="266">
        <v>6154.51</v>
      </c>
      <c r="M482" s="58"/>
      <c r="N482" s="58"/>
      <c r="O482" s="58"/>
      <c r="P482" s="58"/>
      <c r="Q482" s="58"/>
      <c r="R482" s="58"/>
      <c r="S482" s="58"/>
      <c r="T482" s="58"/>
      <c r="U482" s="58"/>
      <c r="V482" s="58"/>
      <c r="W482" s="58"/>
      <c r="X482" s="58"/>
    </row>
    <row r="483" spans="2:24" x14ac:dyDescent="0.25">
      <c r="B483" s="36" t="s">
        <v>655</v>
      </c>
      <c r="C483" s="36"/>
      <c r="D483" s="36"/>
      <c r="E483" s="36"/>
      <c r="F483" s="36"/>
      <c r="G483" s="37" t="s">
        <v>590</v>
      </c>
      <c r="H483" s="195"/>
      <c r="I483" s="196"/>
      <c r="J483" s="197"/>
      <c r="K483" s="196"/>
      <c r="L483" s="272">
        <v>38823.459999999992</v>
      </c>
      <c r="M483" s="58"/>
      <c r="N483" s="58"/>
      <c r="O483" s="58"/>
      <c r="P483" s="58"/>
      <c r="Q483" s="58"/>
      <c r="R483" s="58"/>
      <c r="S483" s="58"/>
      <c r="T483" s="58"/>
      <c r="U483" s="58"/>
      <c r="V483" s="58"/>
      <c r="W483" s="58"/>
      <c r="X483" s="58"/>
    </row>
    <row r="484" spans="2:24" ht="25.5" x14ac:dyDescent="0.25">
      <c r="B484" s="183" t="s">
        <v>1178</v>
      </c>
      <c r="C484" s="183" t="s">
        <v>50</v>
      </c>
      <c r="D484" s="183" t="s">
        <v>51</v>
      </c>
      <c r="E484" s="183" t="s">
        <v>1178</v>
      </c>
      <c r="F484" s="184">
        <v>96523</v>
      </c>
      <c r="G484" s="120" t="s">
        <v>1648</v>
      </c>
      <c r="H484" s="183" t="s">
        <v>1626</v>
      </c>
      <c r="I484" s="266">
        <v>20.96</v>
      </c>
      <c r="J484" s="324" t="s">
        <v>1649</v>
      </c>
      <c r="K484" s="266">
        <v>106.33</v>
      </c>
      <c r="L484" s="266">
        <v>2228.67</v>
      </c>
      <c r="M484" s="58"/>
      <c r="N484" s="58"/>
      <c r="O484" s="58"/>
      <c r="P484" s="58"/>
      <c r="Q484" s="58"/>
      <c r="R484" s="58"/>
      <c r="S484" s="58"/>
      <c r="T484" s="58"/>
      <c r="U484" s="58"/>
      <c r="V484" s="58"/>
      <c r="W484" s="58"/>
      <c r="X484" s="58"/>
    </row>
    <row r="485" spans="2:24" ht="25.5" x14ac:dyDescent="0.25">
      <c r="B485" s="183" t="s">
        <v>1179</v>
      </c>
      <c r="C485" s="183" t="s">
        <v>50</v>
      </c>
      <c r="D485" s="183" t="s">
        <v>51</v>
      </c>
      <c r="E485" s="183" t="s">
        <v>1179</v>
      </c>
      <c r="F485" s="167">
        <v>96617</v>
      </c>
      <c r="G485" s="120" t="s">
        <v>1650</v>
      </c>
      <c r="H485" s="183" t="s">
        <v>42</v>
      </c>
      <c r="I485" s="266">
        <v>26.2</v>
      </c>
      <c r="J485" s="324" t="s">
        <v>1651</v>
      </c>
      <c r="K485" s="266">
        <v>22.94</v>
      </c>
      <c r="L485" s="266">
        <v>601.02</v>
      </c>
      <c r="M485" s="58"/>
      <c r="N485" s="58"/>
      <c r="O485" s="58"/>
      <c r="P485" s="58"/>
      <c r="Q485" s="58"/>
      <c r="R485" s="58"/>
      <c r="S485" s="58"/>
      <c r="T485" s="58"/>
      <c r="U485" s="58"/>
      <c r="V485" s="58"/>
      <c r="W485" s="58"/>
      <c r="X485" s="58"/>
    </row>
    <row r="486" spans="2:24" ht="38.25" x14ac:dyDescent="0.25">
      <c r="B486" s="183" t="s">
        <v>1180</v>
      </c>
      <c r="C486" s="183" t="s">
        <v>50</v>
      </c>
      <c r="D486" s="183" t="s">
        <v>51</v>
      </c>
      <c r="E486" s="183" t="s">
        <v>1180</v>
      </c>
      <c r="F486" s="167">
        <v>96540</v>
      </c>
      <c r="G486" s="120" t="s">
        <v>1652</v>
      </c>
      <c r="H486" s="183" t="s">
        <v>42</v>
      </c>
      <c r="I486" s="266">
        <v>61.3</v>
      </c>
      <c r="J486" s="324" t="s">
        <v>1653</v>
      </c>
      <c r="K486" s="266">
        <v>147.84</v>
      </c>
      <c r="L486" s="266">
        <v>9062.59</v>
      </c>
      <c r="M486" s="58"/>
      <c r="N486" s="58"/>
      <c r="O486" s="58"/>
      <c r="P486" s="58"/>
      <c r="Q486" s="58"/>
      <c r="R486" s="58"/>
      <c r="S486" s="58"/>
      <c r="T486" s="58"/>
      <c r="U486" s="58"/>
      <c r="V486" s="58"/>
      <c r="W486" s="58"/>
      <c r="X486" s="58"/>
    </row>
    <row r="487" spans="2:24" ht="25.5" x14ac:dyDescent="0.25">
      <c r="B487" s="183" t="s">
        <v>1181</v>
      </c>
      <c r="C487" s="183" t="s">
        <v>50</v>
      </c>
      <c r="D487" s="183" t="s">
        <v>51</v>
      </c>
      <c r="E487" s="183" t="s">
        <v>1181</v>
      </c>
      <c r="F487" s="184">
        <v>96543</v>
      </c>
      <c r="G487" s="120" t="s">
        <v>1654</v>
      </c>
      <c r="H487" s="183" t="s">
        <v>147</v>
      </c>
      <c r="I487" s="266">
        <v>113</v>
      </c>
      <c r="J487" s="324" t="s">
        <v>1655</v>
      </c>
      <c r="K487" s="266">
        <v>23.62</v>
      </c>
      <c r="L487" s="266">
        <v>2669.06</v>
      </c>
      <c r="M487" s="58"/>
      <c r="N487" s="58"/>
      <c r="O487" s="58"/>
      <c r="P487" s="58"/>
      <c r="Q487" s="58"/>
      <c r="R487" s="58"/>
      <c r="S487" s="58"/>
      <c r="T487" s="58"/>
      <c r="U487" s="58"/>
      <c r="V487" s="58"/>
      <c r="W487" s="58"/>
      <c r="X487" s="58"/>
    </row>
    <row r="488" spans="2:24" ht="25.5" x14ac:dyDescent="0.25">
      <c r="B488" s="183" t="s">
        <v>1182</v>
      </c>
      <c r="C488" s="183" t="s">
        <v>50</v>
      </c>
      <c r="D488" s="183" t="s">
        <v>51</v>
      </c>
      <c r="E488" s="183" t="s">
        <v>1182</v>
      </c>
      <c r="F488" s="184">
        <v>96544</v>
      </c>
      <c r="G488" s="120" t="s">
        <v>1656</v>
      </c>
      <c r="H488" s="183" t="s">
        <v>147</v>
      </c>
      <c r="I488" s="266">
        <v>2.7</v>
      </c>
      <c r="J488" s="324" t="s">
        <v>1657</v>
      </c>
      <c r="K488" s="266">
        <v>21.57</v>
      </c>
      <c r="L488" s="266">
        <v>58.23</v>
      </c>
      <c r="M488" s="58"/>
      <c r="N488" s="58"/>
      <c r="O488" s="58"/>
      <c r="P488" s="58"/>
      <c r="Q488" s="58"/>
      <c r="R488" s="58"/>
      <c r="S488" s="58"/>
      <c r="T488" s="58"/>
      <c r="U488" s="58"/>
      <c r="V488" s="58"/>
      <c r="W488" s="58"/>
      <c r="X488" s="58"/>
    </row>
    <row r="489" spans="2:24" ht="25.5" x14ac:dyDescent="0.25">
      <c r="B489" s="183" t="s">
        <v>1183</v>
      </c>
      <c r="C489" s="183" t="s">
        <v>50</v>
      </c>
      <c r="D489" s="183" t="s">
        <v>51</v>
      </c>
      <c r="E489" s="183" t="s">
        <v>1183</v>
      </c>
      <c r="F489" s="184">
        <v>96545</v>
      </c>
      <c r="G489" s="120" t="s">
        <v>1658</v>
      </c>
      <c r="H489" s="183" t="s">
        <v>147</v>
      </c>
      <c r="I489" s="266">
        <v>145</v>
      </c>
      <c r="J489" s="324" t="s">
        <v>1659</v>
      </c>
      <c r="K489" s="266">
        <v>19.68</v>
      </c>
      <c r="L489" s="266">
        <v>2853.6</v>
      </c>
      <c r="M489" s="58"/>
      <c r="N489" s="58"/>
      <c r="O489" s="58"/>
      <c r="P489" s="58"/>
      <c r="Q489" s="58"/>
      <c r="R489" s="58"/>
      <c r="S489" s="58"/>
      <c r="T489" s="58"/>
      <c r="U489" s="58"/>
      <c r="V489" s="58"/>
      <c r="W489" s="58"/>
      <c r="X489" s="58"/>
    </row>
    <row r="490" spans="2:24" ht="25.5" x14ac:dyDescent="0.25">
      <c r="B490" s="183" t="s">
        <v>1184</v>
      </c>
      <c r="C490" s="183" t="s">
        <v>50</v>
      </c>
      <c r="D490" s="183" t="s">
        <v>51</v>
      </c>
      <c r="E490" s="183" t="s">
        <v>1184</v>
      </c>
      <c r="F490" s="184">
        <v>96546</v>
      </c>
      <c r="G490" s="120" t="s">
        <v>1660</v>
      </c>
      <c r="H490" s="183" t="s">
        <v>147</v>
      </c>
      <c r="I490" s="266">
        <v>132</v>
      </c>
      <c r="J490" s="324" t="s">
        <v>1661</v>
      </c>
      <c r="K490" s="266">
        <v>17.3</v>
      </c>
      <c r="L490" s="266">
        <v>2283.6</v>
      </c>
      <c r="M490" s="58"/>
      <c r="N490" s="58"/>
      <c r="O490" s="58"/>
      <c r="P490" s="58"/>
      <c r="Q490" s="58"/>
      <c r="R490" s="58"/>
      <c r="S490" s="58"/>
      <c r="T490" s="58"/>
      <c r="U490" s="58"/>
      <c r="V490" s="58"/>
      <c r="W490" s="58"/>
      <c r="X490" s="58"/>
    </row>
    <row r="491" spans="2:24" ht="25.5" x14ac:dyDescent="0.25">
      <c r="B491" s="183" t="s">
        <v>1185</v>
      </c>
      <c r="C491" s="183" t="s">
        <v>50</v>
      </c>
      <c r="D491" s="183" t="s">
        <v>51</v>
      </c>
      <c r="E491" s="183" t="s">
        <v>1185</v>
      </c>
      <c r="F491" s="184">
        <v>104920</v>
      </c>
      <c r="G491" s="120" t="s">
        <v>1662</v>
      </c>
      <c r="H491" s="183" t="s">
        <v>147</v>
      </c>
      <c r="I491" s="266">
        <v>211.3</v>
      </c>
      <c r="J491" s="324" t="s">
        <v>1663</v>
      </c>
      <c r="K491" s="266">
        <v>13.52</v>
      </c>
      <c r="L491" s="266">
        <v>2856.77</v>
      </c>
      <c r="M491" s="58"/>
      <c r="N491" s="58"/>
      <c r="O491" s="58"/>
      <c r="P491" s="58"/>
      <c r="Q491" s="58"/>
      <c r="R491" s="58"/>
      <c r="S491" s="58"/>
      <c r="T491" s="58"/>
      <c r="U491" s="58"/>
      <c r="V491" s="58"/>
      <c r="W491" s="58"/>
      <c r="X491" s="58"/>
    </row>
    <row r="492" spans="2:24" ht="38.25" x14ac:dyDescent="0.25">
      <c r="B492" s="183" t="s">
        <v>1186</v>
      </c>
      <c r="C492" s="183" t="s">
        <v>50</v>
      </c>
      <c r="D492" s="183" t="s">
        <v>51</v>
      </c>
      <c r="E492" s="183" t="s">
        <v>1186</v>
      </c>
      <c r="F492" s="184">
        <v>94965</v>
      </c>
      <c r="G492" s="120" t="s">
        <v>1664</v>
      </c>
      <c r="H492" s="183" t="s">
        <v>1626</v>
      </c>
      <c r="I492" s="266">
        <v>13.1</v>
      </c>
      <c r="J492" s="324" t="s">
        <v>1665</v>
      </c>
      <c r="K492" s="266">
        <v>609.01</v>
      </c>
      <c r="L492" s="266">
        <v>7978.03</v>
      </c>
      <c r="M492" s="58"/>
      <c r="N492" s="58"/>
      <c r="O492" s="58"/>
      <c r="P492" s="58"/>
      <c r="Q492" s="58"/>
      <c r="R492" s="58"/>
      <c r="S492" s="58"/>
      <c r="T492" s="58"/>
      <c r="U492" s="58"/>
      <c r="V492" s="58"/>
      <c r="W492" s="58"/>
      <c r="X492" s="58"/>
    </row>
    <row r="493" spans="2:24" ht="25.5" x14ac:dyDescent="0.25">
      <c r="B493" s="183" t="s">
        <v>1187</v>
      </c>
      <c r="C493" s="183" t="s">
        <v>50</v>
      </c>
      <c r="D493" s="183" t="s">
        <v>51</v>
      </c>
      <c r="E493" s="183" t="s">
        <v>1187</v>
      </c>
      <c r="F493" s="184">
        <v>103670</v>
      </c>
      <c r="G493" s="120" t="s">
        <v>1666</v>
      </c>
      <c r="H493" s="183" t="s">
        <v>1626</v>
      </c>
      <c r="I493" s="266">
        <v>13.1</v>
      </c>
      <c r="J493" s="324" t="s">
        <v>1667</v>
      </c>
      <c r="K493" s="266">
        <v>332.91</v>
      </c>
      <c r="L493" s="266">
        <v>4361.12</v>
      </c>
      <c r="M493" s="58"/>
      <c r="N493" s="58"/>
      <c r="O493" s="58"/>
      <c r="P493" s="58"/>
      <c r="Q493" s="58"/>
      <c r="R493" s="58"/>
      <c r="S493" s="58"/>
      <c r="T493" s="58"/>
      <c r="U493" s="58"/>
      <c r="V493" s="58"/>
      <c r="W493" s="58"/>
      <c r="X493" s="58"/>
    </row>
    <row r="494" spans="2:24" ht="25.5" x14ac:dyDescent="0.25">
      <c r="B494" s="183" t="s">
        <v>1188</v>
      </c>
      <c r="C494" s="183" t="s">
        <v>50</v>
      </c>
      <c r="D494" s="183" t="s">
        <v>51</v>
      </c>
      <c r="E494" s="183" t="s">
        <v>1188</v>
      </c>
      <c r="F494" s="184">
        <v>98557</v>
      </c>
      <c r="G494" s="120" t="s">
        <v>1668</v>
      </c>
      <c r="H494" s="183" t="s">
        <v>42</v>
      </c>
      <c r="I494" s="266">
        <v>61.3</v>
      </c>
      <c r="J494" s="324" t="s">
        <v>1669</v>
      </c>
      <c r="K494" s="266">
        <v>59.32</v>
      </c>
      <c r="L494" s="266">
        <v>3636.31</v>
      </c>
      <c r="M494" s="58"/>
      <c r="N494" s="58"/>
      <c r="O494" s="58"/>
      <c r="P494" s="58"/>
      <c r="Q494" s="58"/>
      <c r="R494" s="58"/>
      <c r="S494" s="58"/>
      <c r="T494" s="58"/>
      <c r="U494" s="58"/>
      <c r="V494" s="58"/>
      <c r="W494" s="58"/>
      <c r="X494" s="58"/>
    </row>
    <row r="495" spans="2:24" ht="25.5" x14ac:dyDescent="0.25">
      <c r="B495" s="183" t="s">
        <v>1607</v>
      </c>
      <c r="C495" s="183" t="s">
        <v>50</v>
      </c>
      <c r="D495" s="183" t="s">
        <v>51</v>
      </c>
      <c r="E495" s="183" t="s">
        <v>1607</v>
      </c>
      <c r="F495" s="184">
        <v>93382</v>
      </c>
      <c r="G495" s="120" t="s">
        <v>1670</v>
      </c>
      <c r="H495" s="183" t="s">
        <v>1626</v>
      </c>
      <c r="I495" s="266">
        <v>7.8600000000000012</v>
      </c>
      <c r="J495" s="324" t="s">
        <v>1671</v>
      </c>
      <c r="K495" s="266">
        <v>29.83</v>
      </c>
      <c r="L495" s="266">
        <v>234.46</v>
      </c>
      <c r="M495" s="58"/>
      <c r="N495" s="58"/>
      <c r="O495" s="58"/>
      <c r="P495" s="58"/>
      <c r="Q495" s="58"/>
      <c r="R495" s="58"/>
      <c r="S495" s="58"/>
      <c r="T495" s="58"/>
      <c r="U495" s="58"/>
      <c r="V495" s="58"/>
      <c r="W495" s="58"/>
      <c r="X495" s="58"/>
    </row>
    <row r="496" spans="2:24" x14ac:dyDescent="0.25">
      <c r="B496" s="36" t="s">
        <v>656</v>
      </c>
      <c r="C496" s="36"/>
      <c r="D496" s="36"/>
      <c r="E496" s="36"/>
      <c r="F496" s="36"/>
      <c r="G496" s="37" t="s">
        <v>591</v>
      </c>
      <c r="H496" s="195"/>
      <c r="I496" s="196"/>
      <c r="J496" s="197"/>
      <c r="K496" s="196"/>
      <c r="L496" s="272">
        <v>16301.720000000001</v>
      </c>
      <c r="M496" s="58"/>
      <c r="N496" s="58"/>
      <c r="O496" s="58"/>
      <c r="P496" s="58"/>
      <c r="Q496" s="58"/>
      <c r="R496" s="58"/>
      <c r="S496" s="58"/>
      <c r="T496" s="58"/>
      <c r="U496" s="58"/>
      <c r="V496" s="58"/>
      <c r="W496" s="58"/>
      <c r="X496" s="58"/>
    </row>
    <row r="497" spans="2:24" ht="25.5" x14ac:dyDescent="0.25">
      <c r="B497" s="183" t="s">
        <v>1189</v>
      </c>
      <c r="C497" s="183" t="s">
        <v>50</v>
      </c>
      <c r="D497" s="183" t="s">
        <v>51</v>
      </c>
      <c r="E497" s="183" t="s">
        <v>1189</v>
      </c>
      <c r="F497" s="184">
        <v>96527</v>
      </c>
      <c r="G497" s="120" t="s">
        <v>1672</v>
      </c>
      <c r="H497" s="183" t="s">
        <v>1626</v>
      </c>
      <c r="I497" s="266">
        <v>4.9600000000000009</v>
      </c>
      <c r="J497" s="324" t="s">
        <v>1673</v>
      </c>
      <c r="K497" s="266">
        <v>117.05</v>
      </c>
      <c r="L497" s="266">
        <v>580.55999999999995</v>
      </c>
      <c r="M497" s="58"/>
      <c r="N497" s="58"/>
      <c r="O497" s="58"/>
      <c r="P497" s="58"/>
      <c r="Q497" s="58"/>
      <c r="R497" s="58"/>
      <c r="S497" s="58"/>
      <c r="T497" s="58"/>
      <c r="U497" s="58"/>
      <c r="V497" s="58"/>
      <c r="W497" s="58"/>
      <c r="X497" s="58"/>
    </row>
    <row r="498" spans="2:24" ht="38.25" x14ac:dyDescent="0.25">
      <c r="B498" s="183" t="s">
        <v>1190</v>
      </c>
      <c r="C498" s="183" t="s">
        <v>50</v>
      </c>
      <c r="D498" s="183" t="s">
        <v>51</v>
      </c>
      <c r="E498" s="183" t="s">
        <v>1190</v>
      </c>
      <c r="F498" s="184">
        <v>96542</v>
      </c>
      <c r="G498" s="120" t="s">
        <v>1674</v>
      </c>
      <c r="H498" s="183" t="s">
        <v>42</v>
      </c>
      <c r="I498" s="266">
        <v>51.8</v>
      </c>
      <c r="J498" s="324" t="s">
        <v>1675</v>
      </c>
      <c r="K498" s="266">
        <v>110.3</v>
      </c>
      <c r="L498" s="266">
        <v>5713.54</v>
      </c>
      <c r="M498" s="58"/>
      <c r="N498" s="58"/>
      <c r="O498" s="58"/>
      <c r="P498" s="58"/>
      <c r="Q498" s="58"/>
      <c r="R498" s="58"/>
      <c r="S498" s="58"/>
      <c r="T498" s="58"/>
      <c r="U498" s="58"/>
      <c r="V498" s="58"/>
      <c r="W498" s="58"/>
      <c r="X498" s="58"/>
    </row>
    <row r="499" spans="2:24" ht="25.5" x14ac:dyDescent="0.25">
      <c r="B499" s="183" t="s">
        <v>1191</v>
      </c>
      <c r="C499" s="183" t="s">
        <v>50</v>
      </c>
      <c r="D499" s="183" t="s">
        <v>51</v>
      </c>
      <c r="E499" s="183" t="s">
        <v>1191</v>
      </c>
      <c r="F499" s="184">
        <v>95241</v>
      </c>
      <c r="G499" s="120" t="s">
        <v>1676</v>
      </c>
      <c r="H499" s="183" t="s">
        <v>42</v>
      </c>
      <c r="I499" s="266">
        <v>12.95</v>
      </c>
      <c r="J499" s="324" t="s">
        <v>1677</v>
      </c>
      <c r="K499" s="266">
        <v>42.59</v>
      </c>
      <c r="L499" s="266">
        <v>551.54</v>
      </c>
      <c r="M499" s="58"/>
      <c r="N499" s="58"/>
      <c r="O499" s="58"/>
      <c r="P499" s="58"/>
      <c r="Q499" s="58"/>
      <c r="R499" s="58"/>
      <c r="S499" s="58"/>
      <c r="T499" s="58"/>
      <c r="U499" s="58"/>
      <c r="V499" s="58"/>
      <c r="W499" s="58"/>
      <c r="X499" s="58"/>
    </row>
    <row r="500" spans="2:24" ht="25.5" x14ac:dyDescent="0.25">
      <c r="B500" s="183" t="s">
        <v>1192</v>
      </c>
      <c r="C500" s="183" t="s">
        <v>50</v>
      </c>
      <c r="D500" s="183" t="s">
        <v>51</v>
      </c>
      <c r="E500" s="183" t="s">
        <v>1192</v>
      </c>
      <c r="F500" s="184">
        <v>96543</v>
      </c>
      <c r="G500" s="120" t="s">
        <v>1654</v>
      </c>
      <c r="H500" s="183" t="s">
        <v>147</v>
      </c>
      <c r="I500" s="266">
        <v>42.3</v>
      </c>
      <c r="J500" s="324" t="s">
        <v>1655</v>
      </c>
      <c r="K500" s="266">
        <v>23.62</v>
      </c>
      <c r="L500" s="266">
        <v>999.12</v>
      </c>
      <c r="M500" s="58"/>
      <c r="N500" s="58"/>
      <c r="O500" s="58"/>
      <c r="P500" s="58"/>
      <c r="Q500" s="58"/>
      <c r="R500" s="58"/>
      <c r="S500" s="58"/>
      <c r="T500" s="58"/>
      <c r="U500" s="58"/>
      <c r="V500" s="58"/>
      <c r="W500" s="58"/>
      <c r="X500" s="58"/>
    </row>
    <row r="501" spans="2:24" ht="25.5" x14ac:dyDescent="0.25">
      <c r="B501" s="183" t="s">
        <v>1193</v>
      </c>
      <c r="C501" s="183" t="s">
        <v>50</v>
      </c>
      <c r="D501" s="183" t="s">
        <v>51</v>
      </c>
      <c r="E501" s="183" t="s">
        <v>1193</v>
      </c>
      <c r="F501" s="184">
        <v>96544</v>
      </c>
      <c r="G501" s="120" t="s">
        <v>1656</v>
      </c>
      <c r="H501" s="183" t="s">
        <v>147</v>
      </c>
      <c r="I501" s="266">
        <v>0.2</v>
      </c>
      <c r="J501" s="324" t="s">
        <v>1657</v>
      </c>
      <c r="K501" s="266">
        <v>21.57</v>
      </c>
      <c r="L501" s="266">
        <v>4.3099999999999996</v>
      </c>
      <c r="M501" s="58"/>
      <c r="N501" s="58"/>
      <c r="O501" s="58"/>
      <c r="P501" s="58"/>
      <c r="Q501" s="58"/>
      <c r="R501" s="58"/>
      <c r="S501" s="58"/>
      <c r="T501" s="58"/>
      <c r="U501" s="58"/>
      <c r="V501" s="58"/>
      <c r="W501" s="58"/>
      <c r="X501" s="58"/>
    </row>
    <row r="502" spans="2:24" ht="25.5" x14ac:dyDescent="0.25">
      <c r="B502" s="183" t="s">
        <v>1194</v>
      </c>
      <c r="C502" s="183" t="s">
        <v>50</v>
      </c>
      <c r="D502" s="183" t="s">
        <v>51</v>
      </c>
      <c r="E502" s="183" t="s">
        <v>1194</v>
      </c>
      <c r="F502" s="184">
        <v>96545</v>
      </c>
      <c r="G502" s="120" t="s">
        <v>1658</v>
      </c>
      <c r="H502" s="183" t="s">
        <v>147</v>
      </c>
      <c r="I502" s="266">
        <v>74.400000000000006</v>
      </c>
      <c r="J502" s="324" t="s">
        <v>1659</v>
      </c>
      <c r="K502" s="266">
        <v>19.68</v>
      </c>
      <c r="L502" s="266">
        <v>1464.19</v>
      </c>
      <c r="M502" s="58"/>
      <c r="N502" s="58"/>
      <c r="O502" s="58"/>
      <c r="P502" s="58"/>
      <c r="Q502" s="58"/>
      <c r="R502" s="58"/>
      <c r="S502" s="58"/>
      <c r="T502" s="58"/>
      <c r="U502" s="58"/>
      <c r="V502" s="58"/>
      <c r="W502" s="58"/>
      <c r="X502" s="58"/>
    </row>
    <row r="503" spans="2:24" ht="25.5" x14ac:dyDescent="0.25">
      <c r="B503" s="183" t="s">
        <v>1195</v>
      </c>
      <c r="C503" s="183" t="s">
        <v>50</v>
      </c>
      <c r="D503" s="183" t="s">
        <v>51</v>
      </c>
      <c r="E503" s="183" t="s">
        <v>1195</v>
      </c>
      <c r="F503" s="184">
        <v>96546</v>
      </c>
      <c r="G503" s="120" t="s">
        <v>1660</v>
      </c>
      <c r="H503" s="183" t="s">
        <v>147</v>
      </c>
      <c r="I503" s="266">
        <v>18.5</v>
      </c>
      <c r="J503" s="324" t="s">
        <v>1661</v>
      </c>
      <c r="K503" s="266">
        <v>17.3</v>
      </c>
      <c r="L503" s="266">
        <v>320.05</v>
      </c>
      <c r="M503" s="58"/>
      <c r="N503" s="58"/>
      <c r="O503" s="58"/>
      <c r="P503" s="58"/>
      <c r="Q503" s="58"/>
      <c r="R503" s="58"/>
      <c r="S503" s="58"/>
      <c r="T503" s="58"/>
      <c r="U503" s="58"/>
      <c r="V503" s="58"/>
      <c r="W503" s="58"/>
      <c r="X503" s="58"/>
    </row>
    <row r="504" spans="2:24" ht="25.5" x14ac:dyDescent="0.25">
      <c r="B504" s="183" t="s">
        <v>1196</v>
      </c>
      <c r="C504" s="183" t="s">
        <v>50</v>
      </c>
      <c r="D504" s="183" t="s">
        <v>51</v>
      </c>
      <c r="E504" s="183" t="s">
        <v>1196</v>
      </c>
      <c r="F504" s="184">
        <v>104920</v>
      </c>
      <c r="G504" s="120" t="s">
        <v>1662</v>
      </c>
      <c r="H504" s="183" t="s">
        <v>147</v>
      </c>
      <c r="I504" s="266">
        <v>9.5</v>
      </c>
      <c r="J504" s="324" t="s">
        <v>1663</v>
      </c>
      <c r="K504" s="266">
        <v>13.52</v>
      </c>
      <c r="L504" s="266">
        <v>128.44</v>
      </c>
      <c r="M504" s="58"/>
      <c r="N504" s="58"/>
      <c r="O504" s="58"/>
      <c r="P504" s="58"/>
      <c r="Q504" s="58"/>
      <c r="R504" s="58"/>
      <c r="S504" s="58"/>
      <c r="T504" s="58"/>
      <c r="U504" s="58"/>
      <c r="V504" s="58"/>
      <c r="W504" s="58"/>
      <c r="X504" s="58"/>
    </row>
    <row r="505" spans="2:24" ht="25.5" x14ac:dyDescent="0.25">
      <c r="B505" s="183" t="s">
        <v>1197</v>
      </c>
      <c r="C505" s="183" t="s">
        <v>50</v>
      </c>
      <c r="D505" s="183" t="s">
        <v>51</v>
      </c>
      <c r="E505" s="183" t="s">
        <v>1197</v>
      </c>
      <c r="F505" s="184">
        <v>104921</v>
      </c>
      <c r="G505" s="120" t="s">
        <v>1678</v>
      </c>
      <c r="H505" s="183" t="s">
        <v>147</v>
      </c>
      <c r="I505" s="266">
        <v>38.299999999999997</v>
      </c>
      <c r="J505" s="324" t="s">
        <v>1679</v>
      </c>
      <c r="K505" s="266">
        <v>12.84</v>
      </c>
      <c r="L505" s="266">
        <v>491.77</v>
      </c>
      <c r="M505" s="58"/>
      <c r="N505" s="58"/>
      <c r="O505" s="58"/>
      <c r="P505" s="58"/>
      <c r="Q505" s="58"/>
      <c r="R505" s="58"/>
      <c r="S505" s="58"/>
      <c r="T505" s="58"/>
      <c r="U505" s="58"/>
      <c r="V505" s="58"/>
      <c r="W505" s="58"/>
      <c r="X505" s="58"/>
    </row>
    <row r="506" spans="2:24" ht="38.25" x14ac:dyDescent="0.25">
      <c r="B506" s="183" t="s">
        <v>1198</v>
      </c>
      <c r="C506" s="183" t="s">
        <v>50</v>
      </c>
      <c r="D506" s="183" t="s">
        <v>51</v>
      </c>
      <c r="E506" s="183" t="s">
        <v>1198</v>
      </c>
      <c r="F506" s="184">
        <v>94965</v>
      </c>
      <c r="G506" s="120" t="s">
        <v>1664</v>
      </c>
      <c r="H506" s="183" t="s">
        <v>1626</v>
      </c>
      <c r="I506" s="266">
        <v>3.1</v>
      </c>
      <c r="J506" s="324" t="s">
        <v>1665</v>
      </c>
      <c r="K506" s="266">
        <v>609.01</v>
      </c>
      <c r="L506" s="266">
        <v>1887.93</v>
      </c>
      <c r="M506" s="58"/>
      <c r="N506" s="58"/>
      <c r="O506" s="58"/>
      <c r="P506" s="58"/>
      <c r="Q506" s="58"/>
      <c r="R506" s="58"/>
      <c r="S506" s="58"/>
      <c r="T506" s="58"/>
      <c r="U506" s="58"/>
      <c r="V506" s="58"/>
      <c r="W506" s="58"/>
      <c r="X506" s="58"/>
    </row>
    <row r="507" spans="2:24" ht="25.5" x14ac:dyDescent="0.25">
      <c r="B507" s="183" t="s">
        <v>1199</v>
      </c>
      <c r="C507" s="183" t="s">
        <v>50</v>
      </c>
      <c r="D507" s="183" t="s">
        <v>51</v>
      </c>
      <c r="E507" s="183" t="s">
        <v>1199</v>
      </c>
      <c r="F507" s="184">
        <v>103670</v>
      </c>
      <c r="G507" s="120" t="s">
        <v>1666</v>
      </c>
      <c r="H507" s="183" t="s">
        <v>1626</v>
      </c>
      <c r="I507" s="266">
        <v>3.1</v>
      </c>
      <c r="J507" s="324" t="s">
        <v>1667</v>
      </c>
      <c r="K507" s="266">
        <v>332.91</v>
      </c>
      <c r="L507" s="266">
        <v>1032.02</v>
      </c>
      <c r="M507" s="58"/>
      <c r="N507" s="58"/>
      <c r="O507" s="58"/>
      <c r="P507" s="58"/>
      <c r="Q507" s="58"/>
      <c r="R507" s="58"/>
      <c r="S507" s="58"/>
      <c r="T507" s="58"/>
      <c r="U507" s="58"/>
      <c r="V507" s="58"/>
      <c r="W507" s="58"/>
      <c r="X507" s="58"/>
    </row>
    <row r="508" spans="2:24" ht="25.5" x14ac:dyDescent="0.25">
      <c r="B508" s="183" t="s">
        <v>1200</v>
      </c>
      <c r="C508" s="183" t="s">
        <v>50</v>
      </c>
      <c r="D508" s="183" t="s">
        <v>51</v>
      </c>
      <c r="E508" s="183" t="s">
        <v>1200</v>
      </c>
      <c r="F508" s="184">
        <v>98557</v>
      </c>
      <c r="G508" s="120" t="s">
        <v>1668</v>
      </c>
      <c r="H508" s="183" t="s">
        <v>42</v>
      </c>
      <c r="I508" s="266">
        <v>51.8</v>
      </c>
      <c r="J508" s="324" t="s">
        <v>1669</v>
      </c>
      <c r="K508" s="266">
        <v>59.32</v>
      </c>
      <c r="L508" s="266">
        <v>3072.77</v>
      </c>
      <c r="M508" s="58"/>
      <c r="N508" s="58"/>
      <c r="O508" s="58"/>
      <c r="P508" s="58"/>
      <c r="Q508" s="58"/>
      <c r="R508" s="58"/>
      <c r="S508" s="58"/>
      <c r="T508" s="58"/>
      <c r="U508" s="58"/>
      <c r="V508" s="58"/>
      <c r="W508" s="58"/>
      <c r="X508" s="58"/>
    </row>
    <row r="509" spans="2:24" ht="25.5" x14ac:dyDescent="0.25">
      <c r="B509" s="183" t="s">
        <v>1201</v>
      </c>
      <c r="C509" s="183" t="s">
        <v>50</v>
      </c>
      <c r="D509" s="183" t="s">
        <v>51</v>
      </c>
      <c r="E509" s="183" t="s">
        <v>1201</v>
      </c>
      <c r="F509" s="184">
        <v>93382</v>
      </c>
      <c r="G509" s="120" t="s">
        <v>1670</v>
      </c>
      <c r="H509" s="183" t="s">
        <v>1626</v>
      </c>
      <c r="I509" s="266">
        <v>1.8600000000000008</v>
      </c>
      <c r="J509" s="324" t="s">
        <v>1671</v>
      </c>
      <c r="K509" s="266">
        <v>29.83</v>
      </c>
      <c r="L509" s="266">
        <v>55.48</v>
      </c>
      <c r="M509" s="58"/>
      <c r="N509" s="58"/>
      <c r="O509" s="58"/>
      <c r="P509" s="58"/>
      <c r="Q509" s="58"/>
      <c r="R509" s="58"/>
      <c r="S509" s="58"/>
      <c r="T509" s="58"/>
      <c r="U509" s="58"/>
      <c r="V509" s="58"/>
      <c r="W509" s="58"/>
      <c r="X509" s="58"/>
    </row>
    <row r="510" spans="2:24" x14ac:dyDescent="0.25">
      <c r="B510" s="36" t="s">
        <v>1202</v>
      </c>
      <c r="C510" s="36"/>
      <c r="D510" s="36"/>
      <c r="E510" s="36"/>
      <c r="F510" s="36"/>
      <c r="G510" s="37" t="s">
        <v>594</v>
      </c>
      <c r="H510" s="195"/>
      <c r="I510" s="196"/>
      <c r="J510" s="197"/>
      <c r="K510" s="196"/>
      <c r="L510" s="272">
        <v>18078.390000000003</v>
      </c>
      <c r="M510" s="58"/>
      <c r="N510" s="58"/>
      <c r="O510" s="58"/>
      <c r="P510" s="58"/>
      <c r="Q510" s="58"/>
      <c r="R510" s="58"/>
      <c r="S510" s="58"/>
      <c r="T510" s="58"/>
      <c r="U510" s="58"/>
      <c r="V510" s="58"/>
      <c r="W510" s="58"/>
      <c r="X510" s="58"/>
    </row>
    <row r="511" spans="2:24" ht="38.25" x14ac:dyDescent="0.25">
      <c r="B511" s="198" t="s">
        <v>1203</v>
      </c>
      <c r="C511" s="183" t="s">
        <v>50</v>
      </c>
      <c r="D511" s="183" t="s">
        <v>51</v>
      </c>
      <c r="E511" s="183" t="s">
        <v>1203</v>
      </c>
      <c r="F511" s="184">
        <v>92431</v>
      </c>
      <c r="G511" s="120" t="s">
        <v>1680</v>
      </c>
      <c r="H511" s="183" t="s">
        <v>42</v>
      </c>
      <c r="I511" s="266">
        <v>74.7</v>
      </c>
      <c r="J511" s="324" t="s">
        <v>1681</v>
      </c>
      <c r="K511" s="266">
        <v>73.13</v>
      </c>
      <c r="L511" s="266">
        <v>5462.81</v>
      </c>
      <c r="M511" s="58"/>
      <c r="N511" s="58"/>
      <c r="O511" s="58"/>
      <c r="P511" s="58"/>
      <c r="Q511" s="58"/>
      <c r="R511" s="58"/>
      <c r="S511" s="58"/>
      <c r="T511" s="58"/>
      <c r="U511" s="58"/>
      <c r="V511" s="58"/>
      <c r="W511" s="58"/>
      <c r="X511" s="58"/>
    </row>
    <row r="512" spans="2:24" ht="38.25" x14ac:dyDescent="0.25">
      <c r="B512" s="198" t="s">
        <v>1204</v>
      </c>
      <c r="C512" s="183" t="s">
        <v>50</v>
      </c>
      <c r="D512" s="183" t="s">
        <v>51</v>
      </c>
      <c r="E512" s="183" t="s">
        <v>1204</v>
      </c>
      <c r="F512" s="184">
        <v>92759</v>
      </c>
      <c r="G512" s="120" t="s">
        <v>1682</v>
      </c>
      <c r="H512" s="183" t="s">
        <v>147</v>
      </c>
      <c r="I512" s="266">
        <v>122.4</v>
      </c>
      <c r="J512" s="324" t="s">
        <v>1683</v>
      </c>
      <c r="K512" s="266">
        <v>17.25</v>
      </c>
      <c r="L512" s="266">
        <v>2111.4</v>
      </c>
      <c r="M512" s="58"/>
      <c r="N512" s="58"/>
      <c r="O512" s="58"/>
      <c r="P512" s="58"/>
      <c r="Q512" s="58"/>
      <c r="R512" s="58"/>
      <c r="S512" s="58"/>
      <c r="T512" s="58"/>
      <c r="U512" s="58"/>
      <c r="V512" s="58"/>
      <c r="W512" s="58"/>
      <c r="X512" s="58"/>
    </row>
    <row r="513" spans="2:24" ht="38.25" x14ac:dyDescent="0.25">
      <c r="B513" s="198" t="s">
        <v>1205</v>
      </c>
      <c r="C513" s="183" t="s">
        <v>50</v>
      </c>
      <c r="D513" s="183" t="s">
        <v>51</v>
      </c>
      <c r="E513" s="183" t="s">
        <v>1205</v>
      </c>
      <c r="F513" s="184">
        <v>92762</v>
      </c>
      <c r="G513" s="120" t="s">
        <v>1684</v>
      </c>
      <c r="H513" s="183" t="s">
        <v>147</v>
      </c>
      <c r="I513" s="266">
        <v>191.2</v>
      </c>
      <c r="J513" s="324" t="s">
        <v>1685</v>
      </c>
      <c r="K513" s="266">
        <v>14.05</v>
      </c>
      <c r="L513" s="266">
        <v>2686.36</v>
      </c>
      <c r="M513" s="58"/>
      <c r="N513" s="58"/>
      <c r="O513" s="58"/>
      <c r="P513" s="58"/>
      <c r="Q513" s="58"/>
      <c r="R513" s="58"/>
      <c r="S513" s="58"/>
      <c r="T513" s="58"/>
      <c r="U513" s="58"/>
      <c r="V513" s="58"/>
      <c r="W513" s="58"/>
      <c r="X513" s="58"/>
    </row>
    <row r="514" spans="2:24" ht="38.25" x14ac:dyDescent="0.25">
      <c r="B514" s="198" t="s">
        <v>1206</v>
      </c>
      <c r="C514" s="183" t="s">
        <v>50</v>
      </c>
      <c r="D514" s="183" t="s">
        <v>51</v>
      </c>
      <c r="E514" s="183" t="s">
        <v>1206</v>
      </c>
      <c r="F514" s="184">
        <v>92763</v>
      </c>
      <c r="G514" s="120" t="s">
        <v>1686</v>
      </c>
      <c r="H514" s="183" t="s">
        <v>147</v>
      </c>
      <c r="I514" s="266">
        <v>190.6</v>
      </c>
      <c r="J514" s="324" t="s">
        <v>1687</v>
      </c>
      <c r="K514" s="266">
        <v>11.86</v>
      </c>
      <c r="L514" s="266">
        <v>2260.5100000000002</v>
      </c>
      <c r="M514" s="58"/>
      <c r="N514" s="58"/>
      <c r="O514" s="58"/>
      <c r="P514" s="58"/>
      <c r="Q514" s="58"/>
      <c r="R514" s="58"/>
      <c r="S514" s="58"/>
      <c r="T514" s="58"/>
      <c r="U514" s="58"/>
      <c r="V514" s="58"/>
      <c r="W514" s="58"/>
      <c r="X514" s="58"/>
    </row>
    <row r="515" spans="2:24" ht="38.25" x14ac:dyDescent="0.25">
      <c r="B515" s="198" t="s">
        <v>1207</v>
      </c>
      <c r="C515" s="183" t="s">
        <v>50</v>
      </c>
      <c r="D515" s="183" t="s">
        <v>51</v>
      </c>
      <c r="E515" s="183" t="s">
        <v>1207</v>
      </c>
      <c r="F515" s="184">
        <v>94965</v>
      </c>
      <c r="G515" s="120" t="s">
        <v>1664</v>
      </c>
      <c r="H515" s="183" t="s">
        <v>1626</v>
      </c>
      <c r="I515" s="266">
        <v>5.9</v>
      </c>
      <c r="J515" s="324" t="s">
        <v>1665</v>
      </c>
      <c r="K515" s="266">
        <v>609.01</v>
      </c>
      <c r="L515" s="266">
        <v>3593.15</v>
      </c>
      <c r="M515" s="58"/>
      <c r="N515" s="58"/>
      <c r="O515" s="58"/>
      <c r="P515" s="58"/>
      <c r="Q515" s="58"/>
      <c r="R515" s="58"/>
      <c r="S515" s="58"/>
      <c r="T515" s="58"/>
      <c r="U515" s="58"/>
      <c r="V515" s="58"/>
      <c r="W515" s="58"/>
      <c r="X515" s="58"/>
    </row>
    <row r="516" spans="2:24" ht="25.5" x14ac:dyDescent="0.25">
      <c r="B516" s="198" t="s">
        <v>1208</v>
      </c>
      <c r="C516" s="183" t="s">
        <v>50</v>
      </c>
      <c r="D516" s="183" t="s">
        <v>51</v>
      </c>
      <c r="E516" s="183" t="s">
        <v>1208</v>
      </c>
      <c r="F516" s="184">
        <v>103670</v>
      </c>
      <c r="G516" s="120" t="s">
        <v>1666</v>
      </c>
      <c r="H516" s="183" t="s">
        <v>1626</v>
      </c>
      <c r="I516" s="266">
        <v>5.9</v>
      </c>
      <c r="J516" s="324" t="s">
        <v>1667</v>
      </c>
      <c r="K516" s="266">
        <v>332.91</v>
      </c>
      <c r="L516" s="266">
        <v>1964.16</v>
      </c>
      <c r="M516" s="58"/>
      <c r="N516" s="58"/>
      <c r="O516" s="58"/>
      <c r="P516" s="58"/>
      <c r="Q516" s="58"/>
      <c r="R516" s="58"/>
      <c r="S516" s="58"/>
      <c r="T516" s="58"/>
      <c r="U516" s="58"/>
      <c r="V516" s="58"/>
      <c r="W516" s="58"/>
      <c r="X516" s="58"/>
    </row>
    <row r="517" spans="2:24" x14ac:dyDescent="0.25">
      <c r="B517" s="36" t="s">
        <v>1209</v>
      </c>
      <c r="C517" s="36"/>
      <c r="D517" s="36"/>
      <c r="E517" s="36"/>
      <c r="F517" s="36"/>
      <c r="G517" s="37" t="s">
        <v>218</v>
      </c>
      <c r="H517" s="195"/>
      <c r="I517" s="196"/>
      <c r="J517" s="197"/>
      <c r="K517" s="196"/>
      <c r="L517" s="272">
        <v>24299.11</v>
      </c>
      <c r="M517" s="58"/>
      <c r="N517" s="58"/>
      <c r="O517" s="58"/>
      <c r="P517" s="58"/>
      <c r="Q517" s="58"/>
      <c r="R517" s="58"/>
      <c r="S517" s="58"/>
      <c r="T517" s="58"/>
      <c r="U517" s="58"/>
      <c r="V517" s="58"/>
      <c r="W517" s="58"/>
      <c r="X517" s="58"/>
    </row>
    <row r="518" spans="2:24" ht="38.25" x14ac:dyDescent="0.25">
      <c r="B518" s="198" t="s">
        <v>1210</v>
      </c>
      <c r="C518" s="183" t="s">
        <v>50</v>
      </c>
      <c r="D518" s="183" t="s">
        <v>51</v>
      </c>
      <c r="E518" s="183" t="s">
        <v>1210</v>
      </c>
      <c r="F518" s="184">
        <v>92431</v>
      </c>
      <c r="G518" s="120" t="s">
        <v>1680</v>
      </c>
      <c r="H518" s="183" t="s">
        <v>42</v>
      </c>
      <c r="I518" s="266">
        <v>83.5</v>
      </c>
      <c r="J518" s="324" t="s">
        <v>1681</v>
      </c>
      <c r="K518" s="266">
        <v>73.13</v>
      </c>
      <c r="L518" s="266">
        <v>6106.35</v>
      </c>
      <c r="M518" s="58"/>
      <c r="N518" s="58"/>
      <c r="O518" s="58"/>
      <c r="P518" s="58"/>
      <c r="Q518" s="58"/>
      <c r="R518" s="58"/>
      <c r="S518" s="58"/>
      <c r="T518" s="58"/>
      <c r="U518" s="58"/>
      <c r="V518" s="58"/>
      <c r="W518" s="58"/>
      <c r="X518" s="58"/>
    </row>
    <row r="519" spans="2:24" ht="38.25" x14ac:dyDescent="0.25">
      <c r="B519" s="198" t="s">
        <v>1211</v>
      </c>
      <c r="C519" s="183" t="s">
        <v>50</v>
      </c>
      <c r="D519" s="183" t="s">
        <v>51</v>
      </c>
      <c r="E519" s="183" t="s">
        <v>1211</v>
      </c>
      <c r="F519" s="184">
        <v>92759</v>
      </c>
      <c r="G519" s="120" t="s">
        <v>1682</v>
      </c>
      <c r="H519" s="183" t="s">
        <v>147</v>
      </c>
      <c r="I519" s="266">
        <v>118.1</v>
      </c>
      <c r="J519" s="324" t="s">
        <v>1683</v>
      </c>
      <c r="K519" s="266">
        <v>17.25</v>
      </c>
      <c r="L519" s="266">
        <v>2037.22</v>
      </c>
      <c r="M519" s="58"/>
      <c r="N519" s="58"/>
      <c r="O519" s="58"/>
      <c r="P519" s="58"/>
      <c r="Q519" s="58"/>
      <c r="R519" s="58"/>
      <c r="S519" s="58"/>
      <c r="T519" s="58"/>
      <c r="U519" s="58"/>
      <c r="V519" s="58"/>
      <c r="W519" s="58"/>
      <c r="X519" s="58"/>
    </row>
    <row r="520" spans="2:24" ht="38.25" x14ac:dyDescent="0.25">
      <c r="B520" s="198" t="s">
        <v>1212</v>
      </c>
      <c r="C520" s="183" t="s">
        <v>50</v>
      </c>
      <c r="D520" s="183" t="s">
        <v>51</v>
      </c>
      <c r="E520" s="183" t="s">
        <v>1212</v>
      </c>
      <c r="F520" s="184">
        <v>92762</v>
      </c>
      <c r="G520" s="120" t="s">
        <v>1684</v>
      </c>
      <c r="H520" s="183" t="s">
        <v>147</v>
      </c>
      <c r="I520" s="266">
        <v>373.6</v>
      </c>
      <c r="J520" s="324" t="s">
        <v>1685</v>
      </c>
      <c r="K520" s="266">
        <v>14.05</v>
      </c>
      <c r="L520" s="266">
        <v>5249.08</v>
      </c>
      <c r="M520" s="58"/>
      <c r="N520" s="58"/>
      <c r="O520" s="58"/>
      <c r="P520" s="58"/>
      <c r="Q520" s="58"/>
      <c r="R520" s="58"/>
      <c r="S520" s="58"/>
      <c r="T520" s="58"/>
      <c r="U520" s="58"/>
      <c r="V520" s="58"/>
      <c r="W520" s="58"/>
      <c r="X520" s="58"/>
    </row>
    <row r="521" spans="2:24" ht="38.25" x14ac:dyDescent="0.25">
      <c r="B521" s="198" t="s">
        <v>1213</v>
      </c>
      <c r="C521" s="183" t="s">
        <v>50</v>
      </c>
      <c r="D521" s="183" t="s">
        <v>51</v>
      </c>
      <c r="E521" s="183" t="s">
        <v>1213</v>
      </c>
      <c r="F521" s="184">
        <v>92763</v>
      </c>
      <c r="G521" s="120" t="s">
        <v>1686</v>
      </c>
      <c r="H521" s="183" t="s">
        <v>147</v>
      </c>
      <c r="I521" s="266">
        <v>276.3</v>
      </c>
      <c r="J521" s="324" t="s">
        <v>1687</v>
      </c>
      <c r="K521" s="266">
        <v>11.86</v>
      </c>
      <c r="L521" s="266">
        <v>3276.91</v>
      </c>
      <c r="M521" s="58"/>
      <c r="N521" s="58"/>
      <c r="O521" s="58"/>
      <c r="P521" s="58"/>
      <c r="Q521" s="58"/>
      <c r="R521" s="58"/>
      <c r="S521" s="58"/>
      <c r="T521" s="58"/>
      <c r="U521" s="58"/>
      <c r="V521" s="58"/>
      <c r="W521" s="58"/>
      <c r="X521" s="58"/>
    </row>
    <row r="522" spans="2:24" ht="38.25" x14ac:dyDescent="0.25">
      <c r="B522" s="198" t="s">
        <v>1214</v>
      </c>
      <c r="C522" s="183" t="s">
        <v>50</v>
      </c>
      <c r="D522" s="183" t="s">
        <v>51</v>
      </c>
      <c r="E522" s="183" t="s">
        <v>1214</v>
      </c>
      <c r="F522" s="184">
        <v>94965</v>
      </c>
      <c r="G522" s="120" t="s">
        <v>1664</v>
      </c>
      <c r="H522" s="183" t="s">
        <v>1626</v>
      </c>
      <c r="I522" s="266">
        <v>8.1</v>
      </c>
      <c r="J522" s="324" t="s">
        <v>1665</v>
      </c>
      <c r="K522" s="266">
        <v>609.01</v>
      </c>
      <c r="L522" s="266">
        <v>4932.9799999999996</v>
      </c>
      <c r="M522" s="58"/>
      <c r="N522" s="58"/>
      <c r="O522" s="58"/>
      <c r="P522" s="58"/>
      <c r="Q522" s="58"/>
      <c r="R522" s="58"/>
      <c r="S522" s="58"/>
      <c r="T522" s="58"/>
      <c r="U522" s="58"/>
      <c r="V522" s="58"/>
      <c r="W522" s="58"/>
      <c r="X522" s="58"/>
    </row>
    <row r="523" spans="2:24" ht="25.5" x14ac:dyDescent="0.25">
      <c r="B523" s="198" t="s">
        <v>1215</v>
      </c>
      <c r="C523" s="183" t="s">
        <v>50</v>
      </c>
      <c r="D523" s="183" t="s">
        <v>51</v>
      </c>
      <c r="E523" s="183" t="s">
        <v>1215</v>
      </c>
      <c r="F523" s="184">
        <v>103670</v>
      </c>
      <c r="G523" s="120" t="s">
        <v>1666</v>
      </c>
      <c r="H523" s="183" t="s">
        <v>1626</v>
      </c>
      <c r="I523" s="266">
        <v>8.1</v>
      </c>
      <c r="J523" s="324" t="s">
        <v>1667</v>
      </c>
      <c r="K523" s="266">
        <v>332.91</v>
      </c>
      <c r="L523" s="266">
        <v>2696.57</v>
      </c>
      <c r="M523" s="58"/>
      <c r="N523" s="58"/>
      <c r="O523" s="58"/>
      <c r="P523" s="58"/>
      <c r="Q523" s="58"/>
      <c r="R523" s="58"/>
      <c r="S523" s="58"/>
      <c r="T523" s="58"/>
      <c r="U523" s="58"/>
      <c r="V523" s="58"/>
      <c r="W523" s="58"/>
      <c r="X523" s="58"/>
    </row>
    <row r="524" spans="2:24" x14ac:dyDescent="0.25">
      <c r="B524" s="36" t="s">
        <v>1216</v>
      </c>
      <c r="C524" s="36"/>
      <c r="D524" s="36"/>
      <c r="E524" s="36"/>
      <c r="F524" s="36"/>
      <c r="G524" s="37" t="s">
        <v>652</v>
      </c>
      <c r="H524" s="195"/>
      <c r="I524" s="196"/>
      <c r="J524" s="197"/>
      <c r="K524" s="196"/>
      <c r="L524" s="272">
        <v>5573.4599999999991</v>
      </c>
      <c r="M524" s="58"/>
      <c r="N524" s="58"/>
      <c r="O524" s="58"/>
      <c r="P524" s="58"/>
      <c r="Q524" s="58"/>
      <c r="R524" s="58"/>
      <c r="S524" s="58"/>
      <c r="T524" s="58"/>
      <c r="U524" s="58"/>
      <c r="V524" s="58"/>
      <c r="W524" s="58"/>
      <c r="X524" s="58"/>
    </row>
    <row r="525" spans="2:24" ht="38.25" x14ac:dyDescent="0.25">
      <c r="B525" s="198" t="s">
        <v>1271</v>
      </c>
      <c r="C525" s="183" t="s">
        <v>50</v>
      </c>
      <c r="D525" s="183" t="s">
        <v>51</v>
      </c>
      <c r="E525" s="183" t="s">
        <v>1271</v>
      </c>
      <c r="F525" s="184">
        <v>92431</v>
      </c>
      <c r="G525" s="120" t="s">
        <v>1680</v>
      </c>
      <c r="H525" s="183" t="s">
        <v>42</v>
      </c>
      <c r="I525" s="266">
        <v>29</v>
      </c>
      <c r="J525" s="324" t="s">
        <v>1681</v>
      </c>
      <c r="K525" s="266">
        <v>73.13</v>
      </c>
      <c r="L525" s="266">
        <v>2120.77</v>
      </c>
      <c r="M525" s="58"/>
      <c r="N525" s="58"/>
      <c r="O525" s="58"/>
      <c r="P525" s="58"/>
      <c r="Q525" s="58"/>
      <c r="R525" s="58"/>
      <c r="S525" s="58"/>
      <c r="T525" s="58"/>
      <c r="U525" s="58"/>
      <c r="V525" s="58"/>
      <c r="W525" s="58"/>
      <c r="X525" s="58"/>
    </row>
    <row r="526" spans="2:24" ht="38.25" x14ac:dyDescent="0.25">
      <c r="B526" s="198" t="s">
        <v>1272</v>
      </c>
      <c r="C526" s="183" t="s">
        <v>50</v>
      </c>
      <c r="D526" s="183" t="s">
        <v>51</v>
      </c>
      <c r="E526" s="183" t="s">
        <v>1272</v>
      </c>
      <c r="F526" s="184">
        <v>92759</v>
      </c>
      <c r="G526" s="120" t="s">
        <v>1682</v>
      </c>
      <c r="H526" s="183" t="s">
        <v>147</v>
      </c>
      <c r="I526" s="266">
        <v>39.9</v>
      </c>
      <c r="J526" s="324" t="s">
        <v>1683</v>
      </c>
      <c r="K526" s="266">
        <v>17.25</v>
      </c>
      <c r="L526" s="266">
        <v>688.27</v>
      </c>
      <c r="M526" s="58"/>
      <c r="N526" s="58"/>
      <c r="O526" s="58"/>
      <c r="P526" s="58"/>
      <c r="Q526" s="58"/>
      <c r="R526" s="58"/>
      <c r="S526" s="58"/>
      <c r="T526" s="58"/>
      <c r="U526" s="58"/>
      <c r="V526" s="58"/>
      <c r="W526" s="58"/>
      <c r="X526" s="58"/>
    </row>
    <row r="527" spans="2:24" ht="38.25" x14ac:dyDescent="0.25">
      <c r="B527" s="198" t="s">
        <v>1273</v>
      </c>
      <c r="C527" s="183" t="s">
        <v>50</v>
      </c>
      <c r="D527" s="183" t="s">
        <v>51</v>
      </c>
      <c r="E527" s="183" t="s">
        <v>1273</v>
      </c>
      <c r="F527" s="184">
        <v>92762</v>
      </c>
      <c r="G527" s="120" t="s">
        <v>1684</v>
      </c>
      <c r="H527" s="183" t="s">
        <v>147</v>
      </c>
      <c r="I527" s="266">
        <v>102.9</v>
      </c>
      <c r="J527" s="324" t="s">
        <v>1685</v>
      </c>
      <c r="K527" s="266">
        <v>14.05</v>
      </c>
      <c r="L527" s="266">
        <v>1445.74</v>
      </c>
      <c r="M527" s="58"/>
      <c r="N527" s="58"/>
      <c r="O527" s="58"/>
      <c r="P527" s="58"/>
      <c r="Q527" s="58"/>
      <c r="R527" s="58"/>
      <c r="S527" s="58"/>
      <c r="T527" s="58"/>
      <c r="U527" s="58"/>
      <c r="V527" s="58"/>
      <c r="W527" s="58"/>
      <c r="X527" s="58"/>
    </row>
    <row r="528" spans="2:24" ht="38.25" x14ac:dyDescent="0.25">
      <c r="B528" s="198" t="s">
        <v>1274</v>
      </c>
      <c r="C528" s="183" t="s">
        <v>50</v>
      </c>
      <c r="D528" s="183" t="s">
        <v>51</v>
      </c>
      <c r="E528" s="183" t="s">
        <v>1274</v>
      </c>
      <c r="F528" s="184">
        <v>94965</v>
      </c>
      <c r="G528" s="120" t="s">
        <v>1664</v>
      </c>
      <c r="H528" s="183" t="s">
        <v>1626</v>
      </c>
      <c r="I528" s="266">
        <v>1.4</v>
      </c>
      <c r="J528" s="324" t="s">
        <v>1665</v>
      </c>
      <c r="K528" s="266">
        <v>609.01</v>
      </c>
      <c r="L528" s="266">
        <v>852.61</v>
      </c>
      <c r="M528" s="58"/>
      <c r="N528" s="58"/>
      <c r="O528" s="58"/>
      <c r="P528" s="58"/>
      <c r="Q528" s="58"/>
      <c r="R528" s="58"/>
      <c r="S528" s="58"/>
      <c r="T528" s="58"/>
      <c r="U528" s="58"/>
      <c r="V528" s="58"/>
      <c r="W528" s="58"/>
      <c r="X528" s="58"/>
    </row>
    <row r="529" spans="2:24" ht="25.5" x14ac:dyDescent="0.25">
      <c r="B529" s="198" t="s">
        <v>1275</v>
      </c>
      <c r="C529" s="183" t="s">
        <v>50</v>
      </c>
      <c r="D529" s="183" t="s">
        <v>51</v>
      </c>
      <c r="E529" s="183" t="s">
        <v>1275</v>
      </c>
      <c r="F529" s="184">
        <v>103670</v>
      </c>
      <c r="G529" s="120" t="s">
        <v>1666</v>
      </c>
      <c r="H529" s="183" t="s">
        <v>1626</v>
      </c>
      <c r="I529" s="266">
        <v>1.4</v>
      </c>
      <c r="J529" s="324" t="s">
        <v>1667</v>
      </c>
      <c r="K529" s="266">
        <v>332.91</v>
      </c>
      <c r="L529" s="266">
        <v>466.07</v>
      </c>
      <c r="M529" s="58"/>
      <c r="N529" s="58"/>
      <c r="O529" s="58"/>
      <c r="P529" s="58"/>
      <c r="Q529" s="58"/>
      <c r="R529" s="58"/>
      <c r="S529" s="58"/>
      <c r="T529" s="58"/>
      <c r="U529" s="58"/>
      <c r="V529" s="58"/>
      <c r="W529" s="58"/>
      <c r="X529" s="58"/>
    </row>
    <row r="530" spans="2:24" x14ac:dyDescent="0.25">
      <c r="B530" s="36" t="s">
        <v>1217</v>
      </c>
      <c r="C530" s="36"/>
      <c r="D530" s="36"/>
      <c r="E530" s="36"/>
      <c r="F530" s="36"/>
      <c r="G530" s="37" t="s">
        <v>109</v>
      </c>
      <c r="H530" s="195"/>
      <c r="I530" s="196"/>
      <c r="J530" s="197"/>
      <c r="K530" s="196"/>
      <c r="L530" s="272">
        <v>22688.980000000003</v>
      </c>
      <c r="M530" s="58"/>
      <c r="N530" s="58"/>
      <c r="O530" s="58"/>
      <c r="P530" s="58"/>
      <c r="Q530" s="58"/>
      <c r="R530" s="58"/>
      <c r="S530" s="58"/>
      <c r="T530" s="58"/>
      <c r="U530" s="58"/>
      <c r="V530" s="58"/>
      <c r="W530" s="58"/>
      <c r="X530" s="58"/>
    </row>
    <row r="531" spans="2:24" ht="38.25" x14ac:dyDescent="0.25">
      <c r="B531" s="198" t="s">
        <v>1218</v>
      </c>
      <c r="C531" s="183" t="s">
        <v>50</v>
      </c>
      <c r="D531" s="183" t="s">
        <v>51</v>
      </c>
      <c r="E531" s="183" t="s">
        <v>1218</v>
      </c>
      <c r="F531" s="184">
        <v>92431</v>
      </c>
      <c r="G531" s="120" t="s">
        <v>1680</v>
      </c>
      <c r="H531" s="183" t="s">
        <v>42</v>
      </c>
      <c r="I531" s="266">
        <v>109.3</v>
      </c>
      <c r="J531" s="324" t="s">
        <v>1681</v>
      </c>
      <c r="K531" s="266">
        <v>73.13</v>
      </c>
      <c r="L531" s="266">
        <v>7993.1</v>
      </c>
      <c r="M531" s="58"/>
      <c r="N531" s="58"/>
      <c r="O531" s="58"/>
      <c r="P531" s="58"/>
      <c r="Q531" s="58"/>
      <c r="R531" s="58"/>
      <c r="S531" s="58"/>
      <c r="T531" s="58"/>
      <c r="U531" s="58"/>
      <c r="V531" s="58"/>
      <c r="W531" s="58"/>
      <c r="X531" s="58"/>
    </row>
    <row r="532" spans="2:24" ht="38.25" x14ac:dyDescent="0.25">
      <c r="B532" s="198" t="s">
        <v>1219</v>
      </c>
      <c r="C532" s="183" t="s">
        <v>50</v>
      </c>
      <c r="D532" s="183" t="s">
        <v>51</v>
      </c>
      <c r="E532" s="183" t="s">
        <v>1219</v>
      </c>
      <c r="F532" s="184">
        <v>92759</v>
      </c>
      <c r="G532" s="120" t="s">
        <v>1682</v>
      </c>
      <c r="H532" s="183" t="s">
        <v>147</v>
      </c>
      <c r="I532" s="266">
        <v>110.2</v>
      </c>
      <c r="J532" s="324" t="s">
        <v>1683</v>
      </c>
      <c r="K532" s="266">
        <v>17.25</v>
      </c>
      <c r="L532" s="266">
        <v>1900.95</v>
      </c>
      <c r="M532" s="58"/>
      <c r="N532" s="58"/>
      <c r="O532" s="58"/>
      <c r="P532" s="58"/>
      <c r="Q532" s="58"/>
      <c r="R532" s="58"/>
      <c r="S532" s="58"/>
      <c r="T532" s="58"/>
      <c r="U532" s="58"/>
      <c r="V532" s="58"/>
      <c r="W532" s="58"/>
      <c r="X532" s="58"/>
    </row>
    <row r="533" spans="2:24" ht="38.25" x14ac:dyDescent="0.25">
      <c r="B533" s="198" t="s">
        <v>1220</v>
      </c>
      <c r="C533" s="183" t="s">
        <v>50</v>
      </c>
      <c r="D533" s="183" t="s">
        <v>51</v>
      </c>
      <c r="E533" s="183" t="s">
        <v>1220</v>
      </c>
      <c r="F533" s="184">
        <v>92760</v>
      </c>
      <c r="G533" s="120" t="s">
        <v>1688</v>
      </c>
      <c r="H533" s="183" t="s">
        <v>147</v>
      </c>
      <c r="I533" s="266">
        <v>26.5</v>
      </c>
      <c r="J533" s="324" t="s">
        <v>1689</v>
      </c>
      <c r="K533" s="266">
        <v>16.510000000000002</v>
      </c>
      <c r="L533" s="266">
        <v>437.51</v>
      </c>
      <c r="M533" s="58"/>
      <c r="N533" s="58"/>
      <c r="O533" s="58"/>
      <c r="P533" s="58"/>
      <c r="Q533" s="58"/>
      <c r="R533" s="58"/>
      <c r="S533" s="58"/>
      <c r="T533" s="58"/>
      <c r="U533" s="58"/>
      <c r="V533" s="58"/>
      <c r="W533" s="58"/>
      <c r="X533" s="58"/>
    </row>
    <row r="534" spans="2:24" ht="38.25" x14ac:dyDescent="0.25">
      <c r="B534" s="198" t="s">
        <v>1221</v>
      </c>
      <c r="C534" s="183" t="s">
        <v>50</v>
      </c>
      <c r="D534" s="183" t="s">
        <v>51</v>
      </c>
      <c r="E534" s="183" t="s">
        <v>1221</v>
      </c>
      <c r="F534" s="184">
        <v>92761</v>
      </c>
      <c r="G534" s="120" t="s">
        <v>1690</v>
      </c>
      <c r="H534" s="183" t="s">
        <v>147</v>
      </c>
      <c r="I534" s="266">
        <v>135.5</v>
      </c>
      <c r="J534" s="324" t="s">
        <v>1691</v>
      </c>
      <c r="K534" s="266">
        <v>15.68</v>
      </c>
      <c r="L534" s="266">
        <v>2124.64</v>
      </c>
      <c r="M534" s="58"/>
      <c r="N534" s="58"/>
      <c r="O534" s="58"/>
      <c r="P534" s="58"/>
      <c r="Q534" s="58"/>
      <c r="R534" s="58"/>
      <c r="S534" s="58"/>
      <c r="T534" s="58"/>
      <c r="U534" s="58"/>
      <c r="V534" s="58"/>
      <c r="W534" s="58"/>
      <c r="X534" s="58"/>
    </row>
    <row r="535" spans="2:24" ht="38.25" x14ac:dyDescent="0.25">
      <c r="B535" s="198" t="s">
        <v>1222</v>
      </c>
      <c r="C535" s="183" t="s">
        <v>50</v>
      </c>
      <c r="D535" s="183" t="s">
        <v>51</v>
      </c>
      <c r="E535" s="183" t="s">
        <v>1222</v>
      </c>
      <c r="F535" s="184">
        <v>92762</v>
      </c>
      <c r="G535" s="120" t="s">
        <v>1684</v>
      </c>
      <c r="H535" s="183" t="s">
        <v>147</v>
      </c>
      <c r="I535" s="266">
        <v>69.099999999999994</v>
      </c>
      <c r="J535" s="324" t="s">
        <v>1685</v>
      </c>
      <c r="K535" s="266">
        <v>14.05</v>
      </c>
      <c r="L535" s="266">
        <v>970.85</v>
      </c>
      <c r="M535" s="58"/>
      <c r="N535" s="58"/>
      <c r="O535" s="58"/>
      <c r="P535" s="58"/>
      <c r="Q535" s="58"/>
      <c r="R535" s="58"/>
      <c r="S535" s="58"/>
      <c r="T535" s="58"/>
      <c r="U535" s="58"/>
      <c r="V535" s="58"/>
      <c r="W535" s="58"/>
      <c r="X535" s="58"/>
    </row>
    <row r="536" spans="2:24" ht="38.25" x14ac:dyDescent="0.25">
      <c r="B536" s="198" t="s">
        <v>1223</v>
      </c>
      <c r="C536" s="183" t="s">
        <v>50</v>
      </c>
      <c r="D536" s="183" t="s">
        <v>51</v>
      </c>
      <c r="E536" s="183" t="s">
        <v>1223</v>
      </c>
      <c r="F536" s="184">
        <v>92763</v>
      </c>
      <c r="G536" s="120" t="s">
        <v>1686</v>
      </c>
      <c r="H536" s="183" t="s">
        <v>147</v>
      </c>
      <c r="I536" s="266">
        <v>118.6</v>
      </c>
      <c r="J536" s="324" t="s">
        <v>1687</v>
      </c>
      <c r="K536" s="266">
        <v>11.86</v>
      </c>
      <c r="L536" s="266">
        <v>1406.59</v>
      </c>
      <c r="M536" s="58"/>
      <c r="N536" s="58"/>
      <c r="O536" s="58"/>
      <c r="P536" s="58"/>
      <c r="Q536" s="58"/>
      <c r="R536" s="58"/>
      <c r="S536" s="58"/>
      <c r="T536" s="58"/>
      <c r="U536" s="58"/>
      <c r="V536" s="58"/>
      <c r="W536" s="58"/>
      <c r="X536" s="58"/>
    </row>
    <row r="537" spans="2:24" ht="38.25" x14ac:dyDescent="0.25">
      <c r="B537" s="198" t="s">
        <v>1224</v>
      </c>
      <c r="C537" s="183" t="s">
        <v>50</v>
      </c>
      <c r="D537" s="183" t="s">
        <v>51</v>
      </c>
      <c r="E537" s="183" t="s">
        <v>1224</v>
      </c>
      <c r="F537" s="184">
        <v>92764</v>
      </c>
      <c r="G537" s="120" t="s">
        <v>2077</v>
      </c>
      <c r="H537" s="183" t="s">
        <v>147</v>
      </c>
      <c r="I537" s="266">
        <v>19.600000000000001</v>
      </c>
      <c r="J537" s="324" t="s">
        <v>2078</v>
      </c>
      <c r="K537" s="266">
        <v>11.52</v>
      </c>
      <c r="L537" s="266">
        <v>225.79</v>
      </c>
      <c r="M537" s="58"/>
      <c r="N537" s="58"/>
      <c r="O537" s="58"/>
      <c r="P537" s="58"/>
      <c r="Q537" s="58"/>
      <c r="R537" s="58"/>
      <c r="S537" s="58"/>
      <c r="T537" s="58"/>
      <c r="U537" s="58"/>
      <c r="V537" s="58"/>
      <c r="W537" s="58"/>
      <c r="X537" s="58"/>
    </row>
    <row r="538" spans="2:24" ht="38.25" x14ac:dyDescent="0.25">
      <c r="B538" s="198" t="s">
        <v>1225</v>
      </c>
      <c r="C538" s="183" t="s">
        <v>50</v>
      </c>
      <c r="D538" s="183" t="s">
        <v>51</v>
      </c>
      <c r="E538" s="183" t="s">
        <v>1225</v>
      </c>
      <c r="F538" s="184">
        <v>94965</v>
      </c>
      <c r="G538" s="120" t="s">
        <v>1664</v>
      </c>
      <c r="H538" s="183" t="s">
        <v>1626</v>
      </c>
      <c r="I538" s="266">
        <v>8.1</v>
      </c>
      <c r="J538" s="324" t="s">
        <v>1665</v>
      </c>
      <c r="K538" s="266">
        <v>609.01</v>
      </c>
      <c r="L538" s="266">
        <v>4932.9799999999996</v>
      </c>
      <c r="M538" s="58"/>
      <c r="N538" s="58"/>
      <c r="O538" s="58"/>
      <c r="P538" s="58"/>
      <c r="Q538" s="58"/>
      <c r="R538" s="58"/>
      <c r="S538" s="58"/>
      <c r="T538" s="58"/>
      <c r="U538" s="58"/>
      <c r="V538" s="58"/>
      <c r="W538" s="58"/>
      <c r="X538" s="58"/>
    </row>
    <row r="539" spans="2:24" ht="25.5" x14ac:dyDescent="0.25">
      <c r="B539" s="198" t="s">
        <v>1543</v>
      </c>
      <c r="C539" s="183" t="s">
        <v>50</v>
      </c>
      <c r="D539" s="183" t="s">
        <v>51</v>
      </c>
      <c r="E539" s="183" t="s">
        <v>1543</v>
      </c>
      <c r="F539" s="184">
        <v>103670</v>
      </c>
      <c r="G539" s="120" t="s">
        <v>1666</v>
      </c>
      <c r="H539" s="183" t="s">
        <v>1626</v>
      </c>
      <c r="I539" s="266">
        <v>8.1</v>
      </c>
      <c r="J539" s="324" t="s">
        <v>1667</v>
      </c>
      <c r="K539" s="266">
        <v>332.91</v>
      </c>
      <c r="L539" s="266">
        <v>2696.57</v>
      </c>
      <c r="M539" s="58"/>
      <c r="N539" s="58"/>
      <c r="O539" s="58"/>
      <c r="P539" s="58"/>
      <c r="Q539" s="58"/>
      <c r="R539" s="58"/>
      <c r="S539" s="58"/>
      <c r="T539" s="58"/>
      <c r="U539" s="58"/>
      <c r="V539" s="58"/>
      <c r="W539" s="58"/>
      <c r="X539" s="58"/>
    </row>
    <row r="540" spans="2:24" x14ac:dyDescent="0.25">
      <c r="B540" s="36" t="s">
        <v>1226</v>
      </c>
      <c r="C540" s="36"/>
      <c r="D540" s="36"/>
      <c r="E540" s="36"/>
      <c r="F540" s="36"/>
      <c r="G540" s="37" t="s">
        <v>653</v>
      </c>
      <c r="H540" s="195"/>
      <c r="I540" s="196"/>
      <c r="J540" s="197"/>
      <c r="K540" s="196"/>
      <c r="L540" s="272">
        <v>13137.9</v>
      </c>
      <c r="M540" s="58"/>
      <c r="N540" s="58"/>
      <c r="O540" s="58"/>
      <c r="P540" s="58"/>
      <c r="Q540" s="58"/>
      <c r="R540" s="58"/>
      <c r="S540" s="58"/>
      <c r="T540" s="58"/>
      <c r="U540" s="58"/>
      <c r="V540" s="58"/>
      <c r="W540" s="58"/>
      <c r="X540" s="58"/>
    </row>
    <row r="541" spans="2:24" ht="38.25" x14ac:dyDescent="0.25">
      <c r="B541" s="198" t="s">
        <v>1227</v>
      </c>
      <c r="C541" s="183" t="s">
        <v>50</v>
      </c>
      <c r="D541" s="183" t="s">
        <v>51</v>
      </c>
      <c r="E541" s="183" t="s">
        <v>1227</v>
      </c>
      <c r="F541" s="184">
        <v>92448</v>
      </c>
      <c r="G541" s="120" t="s">
        <v>1692</v>
      </c>
      <c r="H541" s="183" t="s">
        <v>42</v>
      </c>
      <c r="I541" s="266">
        <v>43.1</v>
      </c>
      <c r="J541" s="324" t="s">
        <v>1693</v>
      </c>
      <c r="K541" s="266">
        <v>196.08</v>
      </c>
      <c r="L541" s="266">
        <v>8451.0400000000009</v>
      </c>
      <c r="M541" s="58"/>
      <c r="N541" s="58"/>
      <c r="O541" s="58"/>
      <c r="P541" s="58"/>
      <c r="Q541" s="58"/>
      <c r="R541" s="58"/>
      <c r="S541" s="58"/>
      <c r="T541" s="58"/>
      <c r="U541" s="58"/>
      <c r="V541" s="58"/>
      <c r="W541" s="58"/>
      <c r="X541" s="58"/>
    </row>
    <row r="542" spans="2:24" ht="38.25" x14ac:dyDescent="0.25">
      <c r="B542" s="198" t="s">
        <v>1228</v>
      </c>
      <c r="C542" s="183" t="s">
        <v>50</v>
      </c>
      <c r="D542" s="183" t="s">
        <v>51</v>
      </c>
      <c r="E542" s="183" t="s">
        <v>1228</v>
      </c>
      <c r="F542" s="184">
        <v>92759</v>
      </c>
      <c r="G542" s="120" t="s">
        <v>1682</v>
      </c>
      <c r="H542" s="183" t="s">
        <v>147</v>
      </c>
      <c r="I542" s="266">
        <v>72.7</v>
      </c>
      <c r="J542" s="324" t="s">
        <v>1683</v>
      </c>
      <c r="K542" s="266">
        <v>17.25</v>
      </c>
      <c r="L542" s="266">
        <v>1254.07</v>
      </c>
      <c r="M542" s="58"/>
      <c r="N542" s="58"/>
      <c r="O542" s="58"/>
      <c r="P542" s="58"/>
      <c r="Q542" s="58"/>
      <c r="R542" s="58"/>
      <c r="S542" s="58"/>
      <c r="T542" s="58"/>
      <c r="U542" s="58"/>
      <c r="V542" s="58"/>
      <c r="W542" s="58"/>
      <c r="X542" s="58"/>
    </row>
    <row r="543" spans="2:24" ht="38.25" x14ac:dyDescent="0.25">
      <c r="B543" s="198" t="s">
        <v>1229</v>
      </c>
      <c r="C543" s="183" t="s">
        <v>50</v>
      </c>
      <c r="D543" s="183" t="s">
        <v>51</v>
      </c>
      <c r="E543" s="183" t="s">
        <v>1229</v>
      </c>
      <c r="F543" s="184">
        <v>92760</v>
      </c>
      <c r="G543" s="120" t="s">
        <v>1688</v>
      </c>
      <c r="H543" s="183" t="s">
        <v>147</v>
      </c>
      <c r="I543" s="266">
        <v>80.7</v>
      </c>
      <c r="J543" s="324" t="s">
        <v>1689</v>
      </c>
      <c r="K543" s="266">
        <v>16.510000000000002</v>
      </c>
      <c r="L543" s="266">
        <v>1332.35</v>
      </c>
      <c r="M543" s="58"/>
      <c r="N543" s="58"/>
      <c r="O543" s="58"/>
      <c r="P543" s="58"/>
      <c r="Q543" s="58"/>
      <c r="R543" s="58"/>
      <c r="S543" s="58"/>
      <c r="T543" s="58"/>
      <c r="U543" s="58"/>
      <c r="V543" s="58"/>
      <c r="W543" s="58"/>
      <c r="X543" s="58"/>
    </row>
    <row r="544" spans="2:24" ht="38.25" x14ac:dyDescent="0.25">
      <c r="B544" s="198" t="s">
        <v>1230</v>
      </c>
      <c r="C544" s="183" t="s">
        <v>50</v>
      </c>
      <c r="D544" s="183" t="s">
        <v>51</v>
      </c>
      <c r="E544" s="183" t="s">
        <v>1230</v>
      </c>
      <c r="F544" s="184">
        <v>92761</v>
      </c>
      <c r="G544" s="120" t="s">
        <v>1690</v>
      </c>
      <c r="H544" s="183" t="s">
        <v>147</v>
      </c>
      <c r="I544" s="266">
        <v>1.8</v>
      </c>
      <c r="J544" s="324" t="s">
        <v>1691</v>
      </c>
      <c r="K544" s="266">
        <v>15.68</v>
      </c>
      <c r="L544" s="266">
        <v>28.22</v>
      </c>
      <c r="M544" s="58"/>
      <c r="N544" s="58"/>
      <c r="O544" s="58"/>
      <c r="P544" s="58"/>
      <c r="Q544" s="58"/>
      <c r="R544" s="58"/>
      <c r="S544" s="58"/>
      <c r="T544" s="58"/>
      <c r="U544" s="58"/>
      <c r="V544" s="58"/>
      <c r="W544" s="58"/>
      <c r="X544" s="58"/>
    </row>
    <row r="545" spans="2:24" ht="38.25" x14ac:dyDescent="0.25">
      <c r="B545" s="198" t="s">
        <v>1231</v>
      </c>
      <c r="C545" s="183" t="s">
        <v>50</v>
      </c>
      <c r="D545" s="183" t="s">
        <v>51</v>
      </c>
      <c r="E545" s="183" t="s">
        <v>1231</v>
      </c>
      <c r="F545" s="184">
        <v>94965</v>
      </c>
      <c r="G545" s="120" t="s">
        <v>1664</v>
      </c>
      <c r="H545" s="183" t="s">
        <v>1626</v>
      </c>
      <c r="I545" s="266">
        <v>2.2000000000000002</v>
      </c>
      <c r="J545" s="324" t="s">
        <v>1665</v>
      </c>
      <c r="K545" s="266">
        <v>609.01</v>
      </c>
      <c r="L545" s="266">
        <v>1339.82</v>
      </c>
      <c r="M545" s="58"/>
      <c r="N545" s="58"/>
      <c r="O545" s="58"/>
      <c r="P545" s="58"/>
      <c r="Q545" s="58"/>
      <c r="R545" s="58"/>
      <c r="S545" s="58"/>
      <c r="T545" s="58"/>
      <c r="U545" s="58"/>
      <c r="V545" s="58"/>
      <c r="W545" s="58"/>
      <c r="X545" s="58"/>
    </row>
    <row r="546" spans="2:24" ht="25.5" x14ac:dyDescent="0.25">
      <c r="B546" s="198" t="s">
        <v>1544</v>
      </c>
      <c r="C546" s="183" t="s">
        <v>50</v>
      </c>
      <c r="D546" s="183" t="s">
        <v>51</v>
      </c>
      <c r="E546" s="183" t="s">
        <v>1544</v>
      </c>
      <c r="F546" s="184">
        <v>103670</v>
      </c>
      <c r="G546" s="120" t="s">
        <v>1666</v>
      </c>
      <c r="H546" s="183" t="s">
        <v>1626</v>
      </c>
      <c r="I546" s="266">
        <v>2.2000000000000002</v>
      </c>
      <c r="J546" s="324" t="s">
        <v>1667</v>
      </c>
      <c r="K546" s="266">
        <v>332.91</v>
      </c>
      <c r="L546" s="266">
        <v>732.4</v>
      </c>
      <c r="M546" s="58"/>
      <c r="N546" s="58"/>
      <c r="O546" s="58"/>
      <c r="P546" s="58"/>
      <c r="Q546" s="58"/>
      <c r="R546" s="58"/>
      <c r="S546" s="58"/>
      <c r="T546" s="58"/>
      <c r="U546" s="58"/>
      <c r="V546" s="58"/>
      <c r="W546" s="58"/>
      <c r="X546" s="58"/>
    </row>
    <row r="547" spans="2:24" x14ac:dyDescent="0.25">
      <c r="B547" s="36" t="s">
        <v>1232</v>
      </c>
      <c r="C547" s="36"/>
      <c r="D547" s="36"/>
      <c r="E547" s="36"/>
      <c r="F547" s="36"/>
      <c r="G547" s="37" t="s">
        <v>114</v>
      </c>
      <c r="H547" s="195"/>
      <c r="I547" s="196"/>
      <c r="J547" s="197"/>
      <c r="K547" s="196"/>
      <c r="L547" s="272">
        <v>185281.25999999998</v>
      </c>
      <c r="M547" s="58"/>
      <c r="N547" s="58"/>
      <c r="O547" s="58"/>
      <c r="P547" s="58"/>
      <c r="Q547" s="58"/>
      <c r="R547" s="58"/>
      <c r="S547" s="58"/>
      <c r="T547" s="58"/>
      <c r="U547" s="58"/>
      <c r="V547" s="58"/>
      <c r="W547" s="58"/>
      <c r="X547" s="58"/>
    </row>
    <row r="548" spans="2:24" ht="63.75" x14ac:dyDescent="0.25">
      <c r="B548" s="198" t="s">
        <v>1233</v>
      </c>
      <c r="C548" s="183" t="s">
        <v>50</v>
      </c>
      <c r="D548" s="183" t="s">
        <v>52</v>
      </c>
      <c r="E548" s="183" t="s">
        <v>1233</v>
      </c>
      <c r="F548" s="184">
        <v>601003183</v>
      </c>
      <c r="G548" s="120" t="s">
        <v>1694</v>
      </c>
      <c r="H548" s="183" t="s">
        <v>42</v>
      </c>
      <c r="I548" s="266">
        <v>760.88</v>
      </c>
      <c r="J548" s="324">
        <v>175.75</v>
      </c>
      <c r="K548" s="266">
        <v>214.8</v>
      </c>
      <c r="L548" s="266">
        <v>163437.01999999999</v>
      </c>
      <c r="M548" s="58"/>
      <c r="N548" s="58"/>
      <c r="O548" s="58"/>
      <c r="P548" s="58"/>
      <c r="Q548" s="58"/>
      <c r="R548" s="58"/>
      <c r="S548" s="58"/>
      <c r="T548" s="58"/>
      <c r="U548" s="58"/>
      <c r="V548" s="58"/>
      <c r="W548" s="58"/>
      <c r="X548" s="58"/>
    </row>
    <row r="549" spans="2:24" ht="25.5" x14ac:dyDescent="0.25">
      <c r="B549" s="198" t="s">
        <v>1234</v>
      </c>
      <c r="C549" s="183" t="s">
        <v>50</v>
      </c>
      <c r="D549" s="183" t="s">
        <v>51</v>
      </c>
      <c r="E549" s="183" t="s">
        <v>1234</v>
      </c>
      <c r="F549" s="184">
        <v>101792</v>
      </c>
      <c r="G549" s="120" t="s">
        <v>2079</v>
      </c>
      <c r="H549" s="183" t="s">
        <v>1626</v>
      </c>
      <c r="I549" s="266">
        <v>30.435200000000002</v>
      </c>
      <c r="J549" s="324" t="s">
        <v>2080</v>
      </c>
      <c r="K549" s="266">
        <v>19.78</v>
      </c>
      <c r="L549" s="266">
        <v>602</v>
      </c>
      <c r="M549" s="58"/>
      <c r="N549" s="58"/>
      <c r="O549" s="58"/>
      <c r="P549" s="58"/>
      <c r="Q549" s="58"/>
      <c r="R549" s="58"/>
      <c r="S549" s="58"/>
      <c r="T549" s="58"/>
      <c r="U549" s="58"/>
      <c r="V549" s="58"/>
      <c r="W549" s="58"/>
      <c r="X549" s="58"/>
    </row>
    <row r="550" spans="2:24" ht="25.5" x14ac:dyDescent="0.25">
      <c r="B550" s="198" t="s">
        <v>1235</v>
      </c>
      <c r="C550" s="183" t="s">
        <v>50</v>
      </c>
      <c r="D550" s="183" t="s">
        <v>51</v>
      </c>
      <c r="E550" s="183" t="s">
        <v>1235</v>
      </c>
      <c r="F550" s="184">
        <v>91596</v>
      </c>
      <c r="G550" s="120" t="s">
        <v>2081</v>
      </c>
      <c r="H550" s="183" t="s">
        <v>147</v>
      </c>
      <c r="I550" s="266">
        <v>1673.9360000000001</v>
      </c>
      <c r="J550" s="324" t="s">
        <v>2082</v>
      </c>
      <c r="K550" s="266">
        <v>12.69</v>
      </c>
      <c r="L550" s="266">
        <v>21242.240000000002</v>
      </c>
      <c r="M550" s="58"/>
      <c r="N550" s="58"/>
      <c r="O550" s="58"/>
      <c r="P550" s="58"/>
      <c r="Q550" s="58"/>
      <c r="R550" s="58"/>
      <c r="S550" s="58"/>
      <c r="T550" s="58"/>
      <c r="U550" s="58"/>
      <c r="V550" s="58"/>
      <c r="W550" s="58"/>
      <c r="X550" s="58"/>
    </row>
    <row r="551" spans="2:24" x14ac:dyDescent="0.25">
      <c r="B551" s="36" t="s">
        <v>1236</v>
      </c>
      <c r="C551" s="36"/>
      <c r="D551" s="36"/>
      <c r="E551" s="36"/>
      <c r="F551" s="36"/>
      <c r="G551" s="37" t="s">
        <v>1057</v>
      </c>
      <c r="H551" s="195"/>
      <c r="I551" s="196"/>
      <c r="J551" s="197"/>
      <c r="K551" s="196"/>
      <c r="L551" s="272">
        <v>7621.16</v>
      </c>
      <c r="M551" s="58"/>
      <c r="N551" s="58"/>
      <c r="O551" s="58"/>
      <c r="P551" s="58"/>
      <c r="Q551" s="58"/>
      <c r="R551" s="58"/>
      <c r="S551" s="58"/>
      <c r="T551" s="58"/>
      <c r="U551" s="58"/>
      <c r="V551" s="58"/>
      <c r="W551" s="58"/>
      <c r="X551" s="58"/>
    </row>
    <row r="552" spans="2:24" ht="25.5" x14ac:dyDescent="0.25">
      <c r="B552" s="198" t="s">
        <v>1237</v>
      </c>
      <c r="C552" s="183" t="s">
        <v>50</v>
      </c>
      <c r="D552" s="183" t="s">
        <v>51</v>
      </c>
      <c r="E552" s="183" t="s">
        <v>1237</v>
      </c>
      <c r="F552" s="184">
        <v>101995</v>
      </c>
      <c r="G552" s="120" t="s">
        <v>1702</v>
      </c>
      <c r="H552" s="183" t="s">
        <v>42</v>
      </c>
      <c r="I552" s="266">
        <v>17.7</v>
      </c>
      <c r="J552" s="324" t="s">
        <v>1703</v>
      </c>
      <c r="K552" s="266">
        <v>209.32</v>
      </c>
      <c r="L552" s="266">
        <v>3704.96</v>
      </c>
      <c r="M552" s="58"/>
      <c r="N552" s="58"/>
      <c r="O552" s="58"/>
      <c r="P552" s="58"/>
      <c r="Q552" s="58"/>
      <c r="R552" s="58"/>
      <c r="S552" s="58"/>
      <c r="T552" s="58"/>
      <c r="U552" s="58"/>
      <c r="V552" s="58"/>
      <c r="W552" s="58"/>
      <c r="X552" s="58"/>
    </row>
    <row r="553" spans="2:24" ht="38.25" x14ac:dyDescent="0.25">
      <c r="B553" s="198" t="s">
        <v>1238</v>
      </c>
      <c r="C553" s="183" t="s">
        <v>50</v>
      </c>
      <c r="D553" s="183" t="s">
        <v>51</v>
      </c>
      <c r="E553" s="183" t="s">
        <v>1238</v>
      </c>
      <c r="F553" s="184">
        <v>95944</v>
      </c>
      <c r="G553" s="120" t="s">
        <v>1706</v>
      </c>
      <c r="H553" s="183" t="s">
        <v>147</v>
      </c>
      <c r="I553" s="266">
        <v>10</v>
      </c>
      <c r="J553" s="324" t="s">
        <v>1707</v>
      </c>
      <c r="K553" s="266">
        <v>23.91</v>
      </c>
      <c r="L553" s="266">
        <v>239.1</v>
      </c>
      <c r="M553" s="58"/>
      <c r="N553" s="58"/>
      <c r="O553" s="58"/>
      <c r="P553" s="58"/>
      <c r="Q553" s="58"/>
      <c r="R553" s="58"/>
      <c r="S553" s="58"/>
      <c r="T553" s="58"/>
      <c r="U553" s="58"/>
      <c r="V553" s="58"/>
      <c r="W553" s="58"/>
      <c r="X553" s="58"/>
    </row>
    <row r="554" spans="2:24" ht="38.25" x14ac:dyDescent="0.25">
      <c r="B554" s="198" t="s">
        <v>1239</v>
      </c>
      <c r="C554" s="183" t="s">
        <v>50</v>
      </c>
      <c r="D554" s="183" t="s">
        <v>51</v>
      </c>
      <c r="E554" s="183" t="s">
        <v>1239</v>
      </c>
      <c r="F554" s="184">
        <v>95945</v>
      </c>
      <c r="G554" s="120" t="s">
        <v>1708</v>
      </c>
      <c r="H554" s="183" t="s">
        <v>147</v>
      </c>
      <c r="I554" s="266">
        <v>22.4</v>
      </c>
      <c r="J554" s="324" t="s">
        <v>1709</v>
      </c>
      <c r="K554" s="266">
        <v>19.71</v>
      </c>
      <c r="L554" s="266">
        <v>441.5</v>
      </c>
      <c r="M554" s="58"/>
      <c r="N554" s="58"/>
      <c r="O554" s="58"/>
      <c r="P554" s="58"/>
      <c r="Q554" s="58"/>
      <c r="R554" s="58"/>
      <c r="S554" s="58"/>
      <c r="T554" s="58"/>
      <c r="U554" s="58"/>
      <c r="V554" s="58"/>
      <c r="W554" s="58"/>
      <c r="X554" s="58"/>
    </row>
    <row r="555" spans="2:24" ht="38.25" x14ac:dyDescent="0.25">
      <c r="B555" s="198" t="s">
        <v>1240</v>
      </c>
      <c r="C555" s="183" t="s">
        <v>50</v>
      </c>
      <c r="D555" s="183" t="s">
        <v>51</v>
      </c>
      <c r="E555" s="183" t="s">
        <v>1240</v>
      </c>
      <c r="F555" s="184">
        <v>95946</v>
      </c>
      <c r="G555" s="120" t="s">
        <v>2083</v>
      </c>
      <c r="H555" s="183" t="s">
        <v>147</v>
      </c>
      <c r="I555" s="266">
        <v>62.4</v>
      </c>
      <c r="J555" s="324" t="s">
        <v>2084</v>
      </c>
      <c r="K555" s="266">
        <v>15.9</v>
      </c>
      <c r="L555" s="266">
        <v>992.16</v>
      </c>
      <c r="M555" s="58"/>
      <c r="N555" s="58"/>
      <c r="O555" s="58"/>
      <c r="P555" s="58"/>
      <c r="Q555" s="58"/>
      <c r="R555" s="58"/>
      <c r="S555" s="58"/>
      <c r="T555" s="58"/>
      <c r="U555" s="58"/>
      <c r="V555" s="58"/>
      <c r="W555" s="58"/>
      <c r="X555" s="58"/>
    </row>
    <row r="556" spans="2:24" ht="38.25" x14ac:dyDescent="0.25">
      <c r="B556" s="198" t="s">
        <v>1241</v>
      </c>
      <c r="C556" s="183" t="s">
        <v>50</v>
      </c>
      <c r="D556" s="183" t="s">
        <v>51</v>
      </c>
      <c r="E556" s="183" t="s">
        <v>1241</v>
      </c>
      <c r="F556" s="184">
        <v>95947</v>
      </c>
      <c r="G556" s="120" t="s">
        <v>2085</v>
      </c>
      <c r="H556" s="183" t="s">
        <v>147</v>
      </c>
      <c r="I556" s="266">
        <v>29</v>
      </c>
      <c r="J556" s="324" t="s">
        <v>2086</v>
      </c>
      <c r="K556" s="266">
        <v>12.4</v>
      </c>
      <c r="L556" s="266">
        <v>359.6</v>
      </c>
      <c r="M556" s="58"/>
      <c r="N556" s="58"/>
      <c r="O556" s="58"/>
      <c r="P556" s="58"/>
      <c r="Q556" s="58"/>
      <c r="R556" s="58"/>
      <c r="S556" s="58"/>
      <c r="T556" s="58"/>
      <c r="U556" s="58"/>
      <c r="V556" s="58"/>
      <c r="W556" s="58"/>
      <c r="X556" s="58"/>
    </row>
    <row r="557" spans="2:24" ht="38.25" x14ac:dyDescent="0.25">
      <c r="B557" s="198" t="s">
        <v>1242</v>
      </c>
      <c r="C557" s="183" t="s">
        <v>50</v>
      </c>
      <c r="D557" s="183" t="s">
        <v>51</v>
      </c>
      <c r="E557" s="183" t="s">
        <v>1242</v>
      </c>
      <c r="F557" s="184">
        <v>94965</v>
      </c>
      <c r="G557" s="120" t="s">
        <v>1664</v>
      </c>
      <c r="H557" s="183" t="s">
        <v>1626</v>
      </c>
      <c r="I557" s="266">
        <v>2</v>
      </c>
      <c r="J557" s="324" t="s">
        <v>1665</v>
      </c>
      <c r="K557" s="266">
        <v>609.01</v>
      </c>
      <c r="L557" s="266">
        <v>1218.02</v>
      </c>
      <c r="M557" s="58"/>
      <c r="N557" s="58"/>
      <c r="O557" s="58"/>
      <c r="P557" s="58"/>
      <c r="Q557" s="58"/>
      <c r="R557" s="58"/>
      <c r="S557" s="58"/>
      <c r="T557" s="58"/>
      <c r="U557" s="58"/>
      <c r="V557" s="58"/>
      <c r="W557" s="58"/>
      <c r="X557" s="58"/>
    </row>
    <row r="558" spans="2:24" ht="25.5" x14ac:dyDescent="0.25">
      <c r="B558" s="198" t="s">
        <v>1545</v>
      </c>
      <c r="C558" s="183" t="s">
        <v>50</v>
      </c>
      <c r="D558" s="183" t="s">
        <v>51</v>
      </c>
      <c r="E558" s="183" t="s">
        <v>1545</v>
      </c>
      <c r="F558" s="184">
        <v>103670</v>
      </c>
      <c r="G558" s="120" t="s">
        <v>1666</v>
      </c>
      <c r="H558" s="183" t="s">
        <v>1626</v>
      </c>
      <c r="I558" s="266">
        <v>2</v>
      </c>
      <c r="J558" s="324" t="s">
        <v>1667</v>
      </c>
      <c r="K558" s="266">
        <v>332.91</v>
      </c>
      <c r="L558" s="266">
        <v>665.82</v>
      </c>
      <c r="M558" s="58"/>
      <c r="N558" s="58"/>
      <c r="O558" s="58"/>
      <c r="P558" s="58"/>
      <c r="Q558" s="58"/>
      <c r="R558" s="58"/>
      <c r="S558" s="58"/>
      <c r="T558" s="58"/>
      <c r="U558" s="58"/>
      <c r="V558" s="58"/>
      <c r="W558" s="58"/>
      <c r="X558" s="58"/>
    </row>
    <row r="559" spans="2:24" x14ac:dyDescent="0.25">
      <c r="B559" s="198"/>
      <c r="C559" s="198"/>
      <c r="D559" s="198"/>
      <c r="E559" s="198"/>
      <c r="F559" s="167"/>
      <c r="G559" s="367"/>
      <c r="H559" s="198"/>
      <c r="I559" s="368"/>
      <c r="J559" s="369"/>
      <c r="K559" s="370"/>
      <c r="L559" s="371"/>
      <c r="M559" s="58"/>
      <c r="N559" s="58"/>
      <c r="O559" s="58"/>
      <c r="P559" s="58"/>
      <c r="Q559" s="58"/>
      <c r="R559" s="58"/>
      <c r="S559" s="58"/>
      <c r="T559" s="58"/>
      <c r="U559" s="58"/>
      <c r="V559" s="58"/>
      <c r="W559" s="58"/>
      <c r="X559" s="58"/>
    </row>
    <row r="560" spans="2:24" x14ac:dyDescent="0.25">
      <c r="B560" s="32" t="s">
        <v>120</v>
      </c>
      <c r="C560" s="32"/>
      <c r="D560" s="32"/>
      <c r="E560" s="32"/>
      <c r="F560" s="32"/>
      <c r="G560" s="33" t="s">
        <v>110</v>
      </c>
      <c r="H560" s="199"/>
      <c r="I560" s="200"/>
      <c r="J560" s="201"/>
      <c r="K560" s="200"/>
      <c r="L560" s="273">
        <v>98381.8</v>
      </c>
      <c r="M560" s="58"/>
      <c r="N560" s="58"/>
      <c r="O560" s="58"/>
      <c r="P560" s="58"/>
      <c r="Q560" s="58"/>
      <c r="R560" s="58"/>
      <c r="S560" s="58"/>
      <c r="T560" s="58"/>
      <c r="U560" s="58"/>
      <c r="V560" s="58"/>
      <c r="W560" s="58"/>
      <c r="X560" s="58"/>
    </row>
    <row r="561" spans="2:24" x14ac:dyDescent="0.25">
      <c r="B561" s="34" t="s">
        <v>657</v>
      </c>
      <c r="C561" s="34"/>
      <c r="D561" s="34"/>
      <c r="E561" s="34"/>
      <c r="F561" s="34"/>
      <c r="G561" s="35" t="s">
        <v>112</v>
      </c>
      <c r="H561" s="202"/>
      <c r="I561" s="203"/>
      <c r="J561" s="204"/>
      <c r="K561" s="203"/>
      <c r="L561" s="274">
        <v>89869.33</v>
      </c>
      <c r="M561" s="58"/>
      <c r="N561" s="58"/>
      <c r="O561" s="58"/>
      <c r="P561" s="58"/>
      <c r="Q561" s="58"/>
      <c r="R561" s="58"/>
      <c r="S561" s="58"/>
      <c r="T561" s="58"/>
      <c r="U561" s="58"/>
      <c r="V561" s="58"/>
      <c r="W561" s="58"/>
      <c r="X561" s="58"/>
    </row>
    <row r="562" spans="2:24" ht="38.25" x14ac:dyDescent="0.25">
      <c r="B562" s="183" t="s">
        <v>1276</v>
      </c>
      <c r="C562" s="183" t="s">
        <v>50</v>
      </c>
      <c r="D562" s="183" t="s">
        <v>51</v>
      </c>
      <c r="E562" s="183" t="s">
        <v>1276</v>
      </c>
      <c r="F562" s="184">
        <v>101165</v>
      </c>
      <c r="G562" s="120" t="s">
        <v>1710</v>
      </c>
      <c r="H562" s="183" t="s">
        <v>1626</v>
      </c>
      <c r="I562" s="266">
        <v>8.3550600000000017</v>
      </c>
      <c r="J562" s="324" t="s">
        <v>1711</v>
      </c>
      <c r="K562" s="266">
        <v>1200.29</v>
      </c>
      <c r="L562" s="266">
        <v>10028.49</v>
      </c>
      <c r="M562" s="58"/>
      <c r="N562" s="58"/>
      <c r="O562" s="58"/>
      <c r="P562" s="58"/>
      <c r="Q562" s="58"/>
      <c r="R562" s="58"/>
      <c r="S562" s="58"/>
      <c r="T562" s="58"/>
      <c r="U562" s="58"/>
      <c r="V562" s="58"/>
      <c r="W562" s="58"/>
      <c r="X562" s="58"/>
    </row>
    <row r="563" spans="2:24" ht="38.25" x14ac:dyDescent="0.25">
      <c r="B563" s="183" t="s">
        <v>1277</v>
      </c>
      <c r="C563" s="183" t="s">
        <v>50</v>
      </c>
      <c r="D563" s="183" t="s">
        <v>51</v>
      </c>
      <c r="E563" s="183" t="s">
        <v>1277</v>
      </c>
      <c r="F563" s="184">
        <v>103330</v>
      </c>
      <c r="G563" s="120" t="s">
        <v>1712</v>
      </c>
      <c r="H563" s="183" t="s">
        <v>42</v>
      </c>
      <c r="I563" s="266">
        <v>706.40000000000009</v>
      </c>
      <c r="J563" s="324" t="s">
        <v>1713</v>
      </c>
      <c r="K563" s="266">
        <v>99.48</v>
      </c>
      <c r="L563" s="266">
        <v>70272.67</v>
      </c>
      <c r="M563" s="58"/>
      <c r="N563" s="58"/>
      <c r="O563" s="58"/>
      <c r="P563" s="58"/>
      <c r="Q563" s="58"/>
      <c r="R563" s="58"/>
      <c r="S563" s="58"/>
      <c r="T563" s="58"/>
      <c r="U563" s="58"/>
      <c r="V563" s="58"/>
      <c r="W563" s="58"/>
      <c r="X563" s="58"/>
    </row>
    <row r="564" spans="2:24" ht="25.5" x14ac:dyDescent="0.25">
      <c r="B564" s="183" t="s">
        <v>1278</v>
      </c>
      <c r="C564" s="183" t="s">
        <v>50</v>
      </c>
      <c r="D564" s="183" t="s">
        <v>51</v>
      </c>
      <c r="E564" s="183" t="s">
        <v>1278</v>
      </c>
      <c r="F564" s="184">
        <v>93202</v>
      </c>
      <c r="G564" s="120" t="s">
        <v>1714</v>
      </c>
      <c r="H564" s="183" t="s">
        <v>130</v>
      </c>
      <c r="I564" s="266">
        <v>198.93</v>
      </c>
      <c r="J564" s="324" t="s">
        <v>1715</v>
      </c>
      <c r="K564" s="266">
        <v>32.21</v>
      </c>
      <c r="L564" s="266">
        <v>6407.53</v>
      </c>
      <c r="M564" s="58"/>
      <c r="N564" s="58"/>
      <c r="O564" s="58"/>
      <c r="P564" s="58"/>
      <c r="Q564" s="58"/>
      <c r="R564" s="58"/>
      <c r="S564" s="58"/>
      <c r="T564" s="58"/>
      <c r="U564" s="58"/>
      <c r="V564" s="58"/>
      <c r="W564" s="58"/>
      <c r="X564" s="58"/>
    </row>
    <row r="565" spans="2:24" ht="38.25" x14ac:dyDescent="0.25">
      <c r="B565" s="183" t="s">
        <v>1279</v>
      </c>
      <c r="C565" s="183" t="s">
        <v>50</v>
      </c>
      <c r="D565" s="183" t="s">
        <v>51</v>
      </c>
      <c r="E565" s="183" t="s">
        <v>1279</v>
      </c>
      <c r="F565" s="184">
        <v>96366</v>
      </c>
      <c r="G565" s="120" t="s">
        <v>1716</v>
      </c>
      <c r="H565" s="183" t="s">
        <v>42</v>
      </c>
      <c r="I565" s="266">
        <v>16.07</v>
      </c>
      <c r="J565" s="324" t="s">
        <v>1717</v>
      </c>
      <c r="K565" s="266">
        <v>196.68</v>
      </c>
      <c r="L565" s="266">
        <v>3160.64</v>
      </c>
      <c r="M565" s="58"/>
      <c r="N565" s="58"/>
      <c r="O565" s="58"/>
      <c r="P565" s="58"/>
      <c r="Q565" s="58"/>
      <c r="R565" s="58"/>
      <c r="S565" s="58"/>
      <c r="T565" s="58"/>
      <c r="U565" s="58"/>
      <c r="V565" s="58"/>
      <c r="W565" s="58"/>
      <c r="X565" s="58"/>
    </row>
    <row r="566" spans="2:24" x14ac:dyDescent="0.25">
      <c r="B566" s="34" t="s">
        <v>1280</v>
      </c>
      <c r="C566" s="34"/>
      <c r="D566" s="34"/>
      <c r="E566" s="34"/>
      <c r="F566" s="34"/>
      <c r="G566" s="35" t="s">
        <v>113</v>
      </c>
      <c r="H566" s="202"/>
      <c r="I566" s="203"/>
      <c r="J566" s="204"/>
      <c r="K566" s="203"/>
      <c r="L566" s="274">
        <v>8512.4700000000012</v>
      </c>
      <c r="M566" s="58"/>
      <c r="N566" s="58"/>
      <c r="O566" s="58"/>
      <c r="P566" s="58"/>
      <c r="Q566" s="58"/>
      <c r="R566" s="58"/>
      <c r="S566" s="58"/>
      <c r="T566" s="58"/>
      <c r="U566" s="58"/>
      <c r="V566" s="58"/>
      <c r="W566" s="58"/>
      <c r="X566" s="58"/>
    </row>
    <row r="567" spans="2:24" ht="25.5" x14ac:dyDescent="0.25">
      <c r="B567" s="183" t="s">
        <v>1281</v>
      </c>
      <c r="C567" s="183" t="s">
        <v>50</v>
      </c>
      <c r="D567" s="183" t="s">
        <v>51</v>
      </c>
      <c r="E567" s="183" t="s">
        <v>1281</v>
      </c>
      <c r="F567" s="184">
        <v>93186</v>
      </c>
      <c r="G567" s="120" t="s">
        <v>1718</v>
      </c>
      <c r="H567" s="183" t="s">
        <v>130</v>
      </c>
      <c r="I567" s="266">
        <v>4.9000000000000004</v>
      </c>
      <c r="J567" s="324" t="s">
        <v>1719</v>
      </c>
      <c r="K567" s="266">
        <v>115.9</v>
      </c>
      <c r="L567" s="266">
        <v>567.91</v>
      </c>
      <c r="M567" s="58"/>
      <c r="N567" s="58"/>
      <c r="O567" s="58"/>
      <c r="P567" s="58"/>
      <c r="Q567" s="58"/>
      <c r="R567" s="58"/>
      <c r="S567" s="58"/>
      <c r="T567" s="58"/>
      <c r="U567" s="58"/>
      <c r="V567" s="58"/>
      <c r="W567" s="58"/>
      <c r="X567" s="58"/>
    </row>
    <row r="568" spans="2:24" ht="25.5" x14ac:dyDescent="0.25">
      <c r="B568" s="183" t="s">
        <v>1282</v>
      </c>
      <c r="C568" s="183" t="s">
        <v>50</v>
      </c>
      <c r="D568" s="183" t="s">
        <v>51</v>
      </c>
      <c r="E568" s="183" t="s">
        <v>1282</v>
      </c>
      <c r="F568" s="184">
        <v>93187</v>
      </c>
      <c r="G568" s="120" t="s">
        <v>1720</v>
      </c>
      <c r="H568" s="183" t="s">
        <v>130</v>
      </c>
      <c r="I568" s="266">
        <v>22.4</v>
      </c>
      <c r="J568" s="324" t="s">
        <v>1721</v>
      </c>
      <c r="K568" s="266">
        <v>132.43</v>
      </c>
      <c r="L568" s="266">
        <v>2966.43</v>
      </c>
      <c r="M568" s="58"/>
      <c r="N568" s="58"/>
      <c r="O568" s="58"/>
      <c r="P568" s="58"/>
      <c r="Q568" s="58"/>
      <c r="R568" s="58"/>
      <c r="S568" s="58"/>
      <c r="T568" s="58"/>
      <c r="U568" s="58"/>
      <c r="V568" s="58"/>
      <c r="W568" s="58"/>
      <c r="X568" s="58"/>
    </row>
    <row r="569" spans="2:24" ht="25.5" x14ac:dyDescent="0.25">
      <c r="B569" s="183" t="s">
        <v>1283</v>
      </c>
      <c r="C569" s="183" t="s">
        <v>50</v>
      </c>
      <c r="D569" s="183" t="s">
        <v>51</v>
      </c>
      <c r="E569" s="183" t="s">
        <v>1283</v>
      </c>
      <c r="F569" s="184">
        <v>93188</v>
      </c>
      <c r="G569" s="120" t="s">
        <v>1722</v>
      </c>
      <c r="H569" s="183" t="s">
        <v>130</v>
      </c>
      <c r="I569" s="266">
        <v>11.34</v>
      </c>
      <c r="J569" s="324" t="s">
        <v>1723</v>
      </c>
      <c r="K569" s="266">
        <v>107.76</v>
      </c>
      <c r="L569" s="266">
        <v>1221.99</v>
      </c>
      <c r="M569" s="58"/>
      <c r="N569" s="58"/>
      <c r="O569" s="58"/>
      <c r="P569" s="58"/>
      <c r="Q569" s="58"/>
      <c r="R569" s="58"/>
      <c r="S569" s="58"/>
      <c r="T569" s="58"/>
      <c r="U569" s="58"/>
      <c r="V569" s="58"/>
      <c r="W569" s="58"/>
      <c r="X569" s="58"/>
    </row>
    <row r="570" spans="2:24" ht="25.5" x14ac:dyDescent="0.25">
      <c r="B570" s="183" t="s">
        <v>1284</v>
      </c>
      <c r="C570" s="183" t="s">
        <v>50</v>
      </c>
      <c r="D570" s="183" t="s">
        <v>51</v>
      </c>
      <c r="E570" s="183" t="s">
        <v>1284</v>
      </c>
      <c r="F570" s="184">
        <v>93189</v>
      </c>
      <c r="G570" s="120" t="s">
        <v>1724</v>
      </c>
      <c r="H570" s="183" t="s">
        <v>130</v>
      </c>
      <c r="I570" s="266">
        <v>2.8</v>
      </c>
      <c r="J570" s="324" t="s">
        <v>1725</v>
      </c>
      <c r="K570" s="266">
        <v>133.54</v>
      </c>
      <c r="L570" s="266">
        <v>373.91</v>
      </c>
      <c r="M570" s="58"/>
      <c r="N570" s="58"/>
      <c r="O570" s="58"/>
      <c r="P570" s="58"/>
      <c r="Q570" s="58"/>
      <c r="R570" s="58"/>
      <c r="S570" s="58"/>
      <c r="T570" s="58"/>
      <c r="U570" s="58"/>
      <c r="V570" s="58"/>
      <c r="W570" s="58"/>
      <c r="X570" s="58"/>
    </row>
    <row r="571" spans="2:24" ht="25.5" x14ac:dyDescent="0.25">
      <c r="B571" s="183" t="s">
        <v>1285</v>
      </c>
      <c r="C571" s="183" t="s">
        <v>50</v>
      </c>
      <c r="D571" s="183" t="s">
        <v>51</v>
      </c>
      <c r="E571" s="183" t="s">
        <v>1285</v>
      </c>
      <c r="F571" s="184">
        <v>93196</v>
      </c>
      <c r="G571" s="120" t="s">
        <v>1726</v>
      </c>
      <c r="H571" s="183" t="s">
        <v>130</v>
      </c>
      <c r="I571" s="266">
        <v>4.9000000000000004</v>
      </c>
      <c r="J571" s="324" t="s">
        <v>1727</v>
      </c>
      <c r="K571" s="266">
        <v>112.47</v>
      </c>
      <c r="L571" s="266">
        <v>551.1</v>
      </c>
      <c r="M571" s="58"/>
      <c r="N571" s="58"/>
      <c r="O571" s="58"/>
      <c r="P571" s="58"/>
      <c r="Q571" s="58"/>
      <c r="R571" s="58"/>
      <c r="S571" s="58"/>
      <c r="T571" s="58"/>
      <c r="U571" s="58"/>
      <c r="V571" s="58"/>
      <c r="W571" s="58"/>
      <c r="X571" s="58"/>
    </row>
    <row r="572" spans="2:24" ht="25.5" x14ac:dyDescent="0.25">
      <c r="B572" s="183" t="s">
        <v>1286</v>
      </c>
      <c r="C572" s="183" t="s">
        <v>50</v>
      </c>
      <c r="D572" s="183" t="s">
        <v>51</v>
      </c>
      <c r="E572" s="183" t="s">
        <v>1286</v>
      </c>
      <c r="F572" s="184">
        <v>93197</v>
      </c>
      <c r="G572" s="120" t="s">
        <v>1728</v>
      </c>
      <c r="H572" s="183" t="s">
        <v>130</v>
      </c>
      <c r="I572" s="266">
        <v>22.4</v>
      </c>
      <c r="J572" s="324" t="s">
        <v>1729</v>
      </c>
      <c r="K572" s="266">
        <v>126.39</v>
      </c>
      <c r="L572" s="266">
        <v>2831.13</v>
      </c>
      <c r="M572" s="58"/>
      <c r="N572" s="58"/>
      <c r="O572" s="58"/>
      <c r="P572" s="58"/>
      <c r="Q572" s="58"/>
      <c r="R572" s="58"/>
      <c r="S572" s="58"/>
      <c r="T572" s="58"/>
      <c r="U572" s="58"/>
      <c r="V572" s="58"/>
      <c r="W572" s="58"/>
      <c r="X572" s="58"/>
    </row>
    <row r="573" spans="2:24" x14ac:dyDescent="0.25">
      <c r="B573" s="183"/>
      <c r="C573" s="183"/>
      <c r="D573" s="183"/>
      <c r="E573" s="183"/>
      <c r="F573" s="184"/>
      <c r="G573" s="186"/>
      <c r="H573" s="119"/>
      <c r="I573" s="187"/>
      <c r="J573" s="188"/>
      <c r="K573" s="187"/>
      <c r="L573" s="269"/>
      <c r="M573" s="58"/>
      <c r="N573" s="58"/>
      <c r="O573" s="58"/>
      <c r="P573" s="58"/>
      <c r="Q573" s="58"/>
      <c r="R573" s="58"/>
      <c r="S573" s="58"/>
      <c r="T573" s="58"/>
      <c r="U573" s="58"/>
      <c r="V573" s="58"/>
      <c r="W573" s="58"/>
      <c r="X573" s="58"/>
    </row>
    <row r="574" spans="2:24" x14ac:dyDescent="0.25">
      <c r="B574" s="30" t="s">
        <v>1287</v>
      </c>
      <c r="C574" s="30"/>
      <c r="D574" s="30"/>
      <c r="E574" s="30"/>
      <c r="F574" s="30"/>
      <c r="G574" s="31" t="s">
        <v>115</v>
      </c>
      <c r="H574" s="192"/>
      <c r="I574" s="193"/>
      <c r="J574" s="194"/>
      <c r="K574" s="193"/>
      <c r="L574" s="271">
        <v>63574.999999999993</v>
      </c>
      <c r="M574" s="58"/>
      <c r="N574" s="58"/>
      <c r="O574" s="58"/>
      <c r="P574" s="58"/>
      <c r="Q574" s="58"/>
      <c r="R574" s="58"/>
      <c r="S574" s="58"/>
      <c r="T574" s="58"/>
      <c r="U574" s="58"/>
      <c r="V574" s="58"/>
      <c r="W574" s="58"/>
      <c r="X574" s="58"/>
    </row>
    <row r="575" spans="2:24" x14ac:dyDescent="0.25">
      <c r="B575" s="34" t="s">
        <v>1288</v>
      </c>
      <c r="C575" s="34"/>
      <c r="D575" s="34"/>
      <c r="E575" s="34"/>
      <c r="F575" s="34"/>
      <c r="G575" s="35" t="s">
        <v>715</v>
      </c>
      <c r="H575" s="202"/>
      <c r="I575" s="203"/>
      <c r="J575" s="204"/>
      <c r="K575" s="203"/>
      <c r="L575" s="274">
        <v>29719.5</v>
      </c>
      <c r="M575" s="58"/>
      <c r="N575" s="58"/>
      <c r="O575" s="58"/>
      <c r="P575" s="58"/>
      <c r="Q575" s="58"/>
      <c r="R575" s="58"/>
      <c r="S575" s="58"/>
      <c r="T575" s="58"/>
      <c r="U575" s="58"/>
      <c r="V575" s="58"/>
      <c r="W575" s="58"/>
      <c r="X575" s="58"/>
    </row>
    <row r="576" spans="2:24" ht="38.25" x14ac:dyDescent="0.25">
      <c r="B576" s="183" t="s">
        <v>1289</v>
      </c>
      <c r="C576" s="183" t="s">
        <v>50</v>
      </c>
      <c r="D576" s="183" t="s">
        <v>51</v>
      </c>
      <c r="E576" s="183" t="s">
        <v>1289</v>
      </c>
      <c r="F576" s="184">
        <v>92606</v>
      </c>
      <c r="G576" s="120" t="s">
        <v>1730</v>
      </c>
      <c r="H576" s="183" t="s">
        <v>108</v>
      </c>
      <c r="I576" s="266">
        <v>14</v>
      </c>
      <c r="J576" s="324" t="s">
        <v>1731</v>
      </c>
      <c r="K576" s="266">
        <v>1220.5</v>
      </c>
      <c r="L576" s="266">
        <v>17087</v>
      </c>
      <c r="M576" s="58"/>
      <c r="N576" s="58"/>
      <c r="O576" s="58"/>
      <c r="P576" s="58"/>
      <c r="Q576" s="58"/>
      <c r="R576" s="58"/>
      <c r="S576" s="58"/>
      <c r="T576" s="58"/>
      <c r="U576" s="58"/>
      <c r="V576" s="58"/>
      <c r="W576" s="58"/>
      <c r="X576" s="58"/>
    </row>
    <row r="577" spans="2:24" ht="51" x14ac:dyDescent="0.25">
      <c r="B577" s="183" t="s">
        <v>1290</v>
      </c>
      <c r="C577" s="183" t="s">
        <v>50</v>
      </c>
      <c r="D577" s="183" t="s">
        <v>51</v>
      </c>
      <c r="E577" s="183" t="s">
        <v>1290</v>
      </c>
      <c r="F577" s="184">
        <v>92580</v>
      </c>
      <c r="G577" s="120" t="s">
        <v>1732</v>
      </c>
      <c r="H577" s="183" t="s">
        <v>42</v>
      </c>
      <c r="I577" s="266">
        <v>196.85999999999999</v>
      </c>
      <c r="J577" s="324" t="s">
        <v>1733</v>
      </c>
      <c r="K577" s="266">
        <v>64.17</v>
      </c>
      <c r="L577" s="266">
        <v>12632.5</v>
      </c>
      <c r="M577" s="58"/>
      <c r="N577" s="58"/>
      <c r="O577" s="58"/>
      <c r="P577" s="58"/>
      <c r="Q577" s="58"/>
      <c r="R577" s="58"/>
      <c r="S577" s="58"/>
      <c r="T577" s="58"/>
      <c r="U577" s="58"/>
      <c r="V577" s="58"/>
      <c r="W577" s="58"/>
      <c r="X577" s="58"/>
    </row>
    <row r="578" spans="2:24" x14ac:dyDescent="0.25">
      <c r="B578" s="34" t="s">
        <v>1291</v>
      </c>
      <c r="C578" s="34"/>
      <c r="D578" s="34"/>
      <c r="E578" s="34"/>
      <c r="F578" s="34"/>
      <c r="G578" s="35" t="s">
        <v>716</v>
      </c>
      <c r="H578" s="202"/>
      <c r="I578" s="203"/>
      <c r="J578" s="204"/>
      <c r="K578" s="203"/>
      <c r="L578" s="274">
        <v>26001.26</v>
      </c>
      <c r="M578" s="58"/>
      <c r="N578" s="58"/>
      <c r="O578" s="58"/>
      <c r="P578" s="58"/>
      <c r="Q578" s="58"/>
      <c r="R578" s="58"/>
      <c r="S578" s="58"/>
      <c r="T578" s="58"/>
      <c r="U578" s="58"/>
      <c r="V578" s="58"/>
      <c r="W578" s="58"/>
      <c r="X578" s="58"/>
    </row>
    <row r="579" spans="2:24" ht="25.5" x14ac:dyDescent="0.25">
      <c r="B579" s="183" t="s">
        <v>1292</v>
      </c>
      <c r="C579" s="198" t="s">
        <v>50</v>
      </c>
      <c r="D579" s="198" t="s">
        <v>53</v>
      </c>
      <c r="E579" s="183" t="s">
        <v>1292</v>
      </c>
      <c r="F579" s="167" t="s">
        <v>659</v>
      </c>
      <c r="G579" s="120" t="s">
        <v>1065</v>
      </c>
      <c r="H579" s="183" t="s">
        <v>42</v>
      </c>
      <c r="I579" s="266">
        <v>196.85999999999999</v>
      </c>
      <c r="J579" s="324">
        <v>108.07000000000001</v>
      </c>
      <c r="K579" s="266">
        <v>132.08000000000001</v>
      </c>
      <c r="L579" s="266">
        <v>26001.26</v>
      </c>
      <c r="M579" s="58"/>
      <c r="N579" s="58"/>
      <c r="O579" s="58"/>
      <c r="P579" s="58"/>
      <c r="Q579" s="58"/>
      <c r="R579" s="58"/>
      <c r="S579" s="58"/>
      <c r="T579" s="58"/>
      <c r="U579" s="58"/>
      <c r="V579" s="58"/>
      <c r="W579" s="58"/>
      <c r="X579" s="58"/>
    </row>
    <row r="580" spans="2:24" x14ac:dyDescent="0.25">
      <c r="B580" s="34" t="s">
        <v>1293</v>
      </c>
      <c r="C580" s="34"/>
      <c r="D580" s="34"/>
      <c r="E580" s="34"/>
      <c r="F580" s="34"/>
      <c r="G580" s="35" t="s">
        <v>717</v>
      </c>
      <c r="H580" s="202"/>
      <c r="I580" s="203"/>
      <c r="J580" s="204"/>
      <c r="K580" s="203"/>
      <c r="L580" s="274">
        <v>7854.24</v>
      </c>
      <c r="M580" s="58"/>
      <c r="N580" s="58"/>
      <c r="O580" s="58"/>
      <c r="P580" s="58"/>
      <c r="Q580" s="58"/>
      <c r="R580" s="58"/>
      <c r="S580" s="58"/>
      <c r="T580" s="58"/>
      <c r="U580" s="58"/>
      <c r="V580" s="58"/>
      <c r="W580" s="58"/>
      <c r="X580" s="58"/>
    </row>
    <row r="581" spans="2:24" ht="25.5" x14ac:dyDescent="0.25">
      <c r="B581" s="183" t="s">
        <v>1294</v>
      </c>
      <c r="C581" s="183" t="s">
        <v>50</v>
      </c>
      <c r="D581" s="183" t="s">
        <v>51</v>
      </c>
      <c r="E581" s="183" t="s">
        <v>1294</v>
      </c>
      <c r="F581" s="184">
        <v>94231</v>
      </c>
      <c r="G581" s="120" t="s">
        <v>1734</v>
      </c>
      <c r="H581" s="183" t="s">
        <v>130</v>
      </c>
      <c r="I581" s="266">
        <v>57.940000000000005</v>
      </c>
      <c r="J581" s="324" t="s">
        <v>1735</v>
      </c>
      <c r="K581" s="266">
        <v>62.82</v>
      </c>
      <c r="L581" s="266">
        <v>3639.79</v>
      </c>
      <c r="M581" s="58"/>
      <c r="N581" s="58"/>
      <c r="O581" s="58"/>
      <c r="P581" s="58"/>
      <c r="Q581" s="58"/>
      <c r="R581" s="58"/>
      <c r="S581" s="58"/>
      <c r="T581" s="58"/>
      <c r="U581" s="58"/>
      <c r="V581" s="58"/>
      <c r="W581" s="58"/>
      <c r="X581" s="58"/>
    </row>
    <row r="582" spans="2:24" x14ac:dyDescent="0.25">
      <c r="B582" s="183" t="s">
        <v>1295</v>
      </c>
      <c r="C582" s="183" t="s">
        <v>50</v>
      </c>
      <c r="D582" s="183" t="s">
        <v>51</v>
      </c>
      <c r="E582" s="183" t="s">
        <v>1295</v>
      </c>
      <c r="F582" s="184">
        <v>101979</v>
      </c>
      <c r="G582" s="120" t="s">
        <v>1736</v>
      </c>
      <c r="H582" s="183" t="s">
        <v>130</v>
      </c>
      <c r="I582" s="266">
        <v>83.670000000000016</v>
      </c>
      <c r="J582" s="324" t="s">
        <v>1737</v>
      </c>
      <c r="K582" s="266">
        <v>50.37</v>
      </c>
      <c r="L582" s="266">
        <v>4214.45</v>
      </c>
      <c r="M582" s="58"/>
      <c r="N582" s="58"/>
      <c r="O582" s="58"/>
      <c r="P582" s="58"/>
      <c r="Q582" s="58"/>
      <c r="R582" s="58"/>
      <c r="S582" s="58"/>
      <c r="T582" s="58"/>
      <c r="U582" s="58"/>
      <c r="V582" s="58"/>
      <c r="W582" s="58"/>
      <c r="X582" s="58"/>
    </row>
    <row r="583" spans="2:24" x14ac:dyDescent="0.25">
      <c r="B583" s="183"/>
      <c r="C583" s="183"/>
      <c r="D583" s="183"/>
      <c r="E583" s="183"/>
      <c r="F583" s="184"/>
      <c r="G583" s="186"/>
      <c r="H583" s="119"/>
      <c r="I583" s="187"/>
      <c r="J583" s="188"/>
      <c r="K583" s="187"/>
      <c r="L583" s="269"/>
      <c r="M583" s="58"/>
      <c r="N583" s="58"/>
      <c r="O583" s="58"/>
      <c r="P583" s="58"/>
      <c r="Q583" s="58"/>
      <c r="R583" s="58"/>
      <c r="S583" s="58"/>
      <c r="T583" s="58"/>
      <c r="U583" s="58"/>
      <c r="V583" s="58"/>
      <c r="W583" s="58"/>
      <c r="X583" s="58"/>
    </row>
    <row r="584" spans="2:24" x14ac:dyDescent="0.25">
      <c r="B584" s="30" t="s">
        <v>1296</v>
      </c>
      <c r="C584" s="30"/>
      <c r="D584" s="30"/>
      <c r="E584" s="30"/>
      <c r="F584" s="30"/>
      <c r="G584" s="31" t="s">
        <v>118</v>
      </c>
      <c r="H584" s="192"/>
      <c r="I584" s="193"/>
      <c r="J584" s="194"/>
      <c r="K584" s="193"/>
      <c r="L584" s="271">
        <v>135887.75</v>
      </c>
      <c r="M584" s="58"/>
      <c r="N584" s="58"/>
      <c r="O584" s="58"/>
      <c r="P584" s="58"/>
      <c r="Q584" s="58"/>
      <c r="R584" s="58"/>
      <c r="S584" s="58"/>
      <c r="T584" s="58"/>
      <c r="U584" s="58"/>
      <c r="V584" s="58"/>
      <c r="W584" s="58"/>
      <c r="X584" s="58"/>
    </row>
    <row r="585" spans="2:24" x14ac:dyDescent="0.25">
      <c r="B585" s="34" t="s">
        <v>1297</v>
      </c>
      <c r="C585" s="34"/>
      <c r="D585" s="34"/>
      <c r="E585" s="34"/>
      <c r="F585" s="34"/>
      <c r="G585" s="35" t="s">
        <v>122</v>
      </c>
      <c r="H585" s="202"/>
      <c r="I585" s="203"/>
      <c r="J585" s="204"/>
      <c r="K585" s="203"/>
      <c r="L585" s="274">
        <v>87287.73</v>
      </c>
      <c r="M585" s="58"/>
      <c r="N585" s="58"/>
      <c r="O585" s="58"/>
      <c r="P585" s="58"/>
      <c r="Q585" s="58"/>
      <c r="R585" s="58"/>
      <c r="S585" s="58"/>
      <c r="T585" s="58"/>
      <c r="U585" s="58"/>
      <c r="V585" s="58"/>
      <c r="W585" s="58"/>
      <c r="X585" s="58"/>
    </row>
    <row r="586" spans="2:24" ht="25.5" x14ac:dyDescent="0.25">
      <c r="B586" s="183" t="s">
        <v>1298</v>
      </c>
      <c r="C586" s="183" t="s">
        <v>50</v>
      </c>
      <c r="D586" s="183" t="s">
        <v>52</v>
      </c>
      <c r="E586" s="183" t="s">
        <v>1298</v>
      </c>
      <c r="F586" s="184">
        <v>1501000100</v>
      </c>
      <c r="G586" s="120" t="s">
        <v>1738</v>
      </c>
      <c r="H586" s="183" t="s">
        <v>42</v>
      </c>
      <c r="I586" s="266">
        <v>1412.8000000000002</v>
      </c>
      <c r="J586" s="324">
        <v>7.17</v>
      </c>
      <c r="K586" s="266">
        <v>8.76</v>
      </c>
      <c r="L586" s="266">
        <v>12376.12</v>
      </c>
      <c r="M586" s="58"/>
      <c r="N586" s="58"/>
      <c r="O586" s="58"/>
      <c r="P586" s="58"/>
      <c r="Q586" s="58"/>
      <c r="R586" s="58"/>
      <c r="S586" s="58"/>
      <c r="T586" s="58"/>
      <c r="U586" s="58"/>
      <c r="V586" s="58"/>
      <c r="W586" s="58"/>
      <c r="X586" s="58"/>
    </row>
    <row r="587" spans="2:24" ht="51" x14ac:dyDescent="0.25">
      <c r="B587" s="183" t="s">
        <v>1299</v>
      </c>
      <c r="C587" s="183" t="s">
        <v>50</v>
      </c>
      <c r="D587" s="183" t="s">
        <v>51</v>
      </c>
      <c r="E587" s="183" t="s">
        <v>1299</v>
      </c>
      <c r="F587" s="184">
        <v>87529</v>
      </c>
      <c r="G587" s="120" t="s">
        <v>1739</v>
      </c>
      <c r="H587" s="183" t="s">
        <v>42</v>
      </c>
      <c r="I587" s="266">
        <v>706.93250000000023</v>
      </c>
      <c r="J587" s="324" t="s">
        <v>1740</v>
      </c>
      <c r="K587" s="266">
        <v>45.51</v>
      </c>
      <c r="L587" s="266">
        <v>32172.49</v>
      </c>
      <c r="M587" s="58"/>
      <c r="N587" s="58"/>
      <c r="O587" s="58"/>
      <c r="P587" s="58"/>
      <c r="Q587" s="58"/>
      <c r="R587" s="58"/>
      <c r="S587" s="58"/>
      <c r="T587" s="58"/>
      <c r="U587" s="58"/>
      <c r="V587" s="58"/>
      <c r="W587" s="58"/>
      <c r="X587" s="58"/>
    </row>
    <row r="588" spans="2:24" ht="51" x14ac:dyDescent="0.25">
      <c r="B588" s="183" t="s">
        <v>1300</v>
      </c>
      <c r="C588" s="183" t="s">
        <v>50</v>
      </c>
      <c r="D588" s="183" t="s">
        <v>51</v>
      </c>
      <c r="E588" s="183" t="s">
        <v>1300</v>
      </c>
      <c r="F588" s="184">
        <v>87775</v>
      </c>
      <c r="G588" s="120" t="s">
        <v>1741</v>
      </c>
      <c r="H588" s="183" t="s">
        <v>42</v>
      </c>
      <c r="I588" s="266">
        <v>635.9</v>
      </c>
      <c r="J588" s="324" t="s">
        <v>1742</v>
      </c>
      <c r="K588" s="266">
        <v>62.85</v>
      </c>
      <c r="L588" s="266">
        <v>39966.31</v>
      </c>
      <c r="M588" s="58"/>
      <c r="N588" s="58"/>
      <c r="O588" s="58"/>
      <c r="P588" s="58"/>
      <c r="Q588" s="58"/>
      <c r="R588" s="58"/>
      <c r="S588" s="58"/>
      <c r="T588" s="58"/>
      <c r="U588" s="58"/>
      <c r="V588" s="58"/>
      <c r="W588" s="58"/>
      <c r="X588" s="58"/>
    </row>
    <row r="589" spans="2:24" ht="63.75" x14ac:dyDescent="0.25">
      <c r="B589" s="183" t="s">
        <v>1301</v>
      </c>
      <c r="C589" s="183" t="s">
        <v>50</v>
      </c>
      <c r="D589" s="183" t="s">
        <v>51</v>
      </c>
      <c r="E589" s="183" t="s">
        <v>1301</v>
      </c>
      <c r="F589" s="184">
        <v>87535</v>
      </c>
      <c r="G589" s="120" t="s">
        <v>1745</v>
      </c>
      <c r="H589" s="183" t="s">
        <v>42</v>
      </c>
      <c r="I589" s="266">
        <v>69.967500000000001</v>
      </c>
      <c r="J589" s="324" t="s">
        <v>1746</v>
      </c>
      <c r="K589" s="266">
        <v>39.630000000000003</v>
      </c>
      <c r="L589" s="266">
        <v>2772.81</v>
      </c>
      <c r="M589" s="58"/>
      <c r="N589" s="58"/>
      <c r="O589" s="58"/>
      <c r="P589" s="58"/>
      <c r="Q589" s="58"/>
      <c r="R589" s="58"/>
      <c r="S589" s="58"/>
      <c r="T589" s="58"/>
      <c r="U589" s="58"/>
      <c r="V589" s="58"/>
      <c r="W589" s="58"/>
      <c r="X589" s="58"/>
    </row>
    <row r="590" spans="2:24" x14ac:dyDescent="0.25">
      <c r="B590" s="34" t="s">
        <v>1302</v>
      </c>
      <c r="C590" s="34"/>
      <c r="D590" s="34"/>
      <c r="E590" s="34"/>
      <c r="F590" s="34"/>
      <c r="G590" s="35" t="s">
        <v>123</v>
      </c>
      <c r="H590" s="202"/>
      <c r="I590" s="203"/>
      <c r="J590" s="204"/>
      <c r="K590" s="203"/>
      <c r="L590" s="274">
        <v>48600.02</v>
      </c>
      <c r="M590" s="58"/>
      <c r="N590" s="58"/>
      <c r="O590" s="58"/>
      <c r="P590" s="58"/>
      <c r="Q590" s="58"/>
      <c r="R590" s="58"/>
      <c r="S590" s="58"/>
      <c r="T590" s="58"/>
      <c r="U590" s="58"/>
      <c r="V590" s="58"/>
      <c r="W590" s="58"/>
      <c r="X590" s="58"/>
    </row>
    <row r="591" spans="2:24" ht="25.5" x14ac:dyDescent="0.25">
      <c r="B591" s="183" t="s">
        <v>1303</v>
      </c>
      <c r="C591" s="183" t="s">
        <v>50</v>
      </c>
      <c r="D591" s="183" t="s">
        <v>51</v>
      </c>
      <c r="E591" s="183" t="s">
        <v>1303</v>
      </c>
      <c r="F591" s="184">
        <v>96110</v>
      </c>
      <c r="G591" s="120" t="s">
        <v>1747</v>
      </c>
      <c r="H591" s="183" t="s">
        <v>42</v>
      </c>
      <c r="I591" s="266">
        <v>395.01</v>
      </c>
      <c r="J591" s="324" t="s">
        <v>1748</v>
      </c>
      <c r="K591" s="266">
        <v>95.52</v>
      </c>
      <c r="L591" s="266">
        <v>37731.35</v>
      </c>
      <c r="M591" s="58"/>
      <c r="N591" s="58"/>
      <c r="O591" s="58"/>
      <c r="P591" s="58"/>
      <c r="Q591" s="58"/>
      <c r="R591" s="58"/>
      <c r="S591" s="58"/>
      <c r="T591" s="58"/>
      <c r="U591" s="58"/>
      <c r="V591" s="58"/>
      <c r="W591" s="58"/>
      <c r="X591" s="58"/>
    </row>
    <row r="592" spans="2:24" ht="25.5" x14ac:dyDescent="0.25">
      <c r="B592" s="183" t="s">
        <v>1304</v>
      </c>
      <c r="C592" s="183" t="s">
        <v>50</v>
      </c>
      <c r="D592" s="183" t="s">
        <v>51</v>
      </c>
      <c r="E592" s="183" t="s">
        <v>1304</v>
      </c>
      <c r="F592" s="184">
        <v>96123</v>
      </c>
      <c r="G592" s="120" t="s">
        <v>1749</v>
      </c>
      <c r="H592" s="183" t="s">
        <v>130</v>
      </c>
      <c r="I592" s="266">
        <v>296.23</v>
      </c>
      <c r="J592" s="324" t="s">
        <v>1750</v>
      </c>
      <c r="K592" s="266">
        <v>36.69</v>
      </c>
      <c r="L592" s="266">
        <v>10868.67</v>
      </c>
      <c r="M592" s="58"/>
      <c r="N592" s="58"/>
      <c r="O592" s="58"/>
      <c r="P592" s="58"/>
      <c r="Q592" s="58"/>
      <c r="R592" s="58"/>
      <c r="S592" s="58"/>
      <c r="T592" s="58"/>
      <c r="U592" s="58"/>
      <c r="V592" s="58"/>
      <c r="W592" s="58"/>
      <c r="X592" s="58"/>
    </row>
    <row r="593" spans="2:24" x14ac:dyDescent="0.25">
      <c r="B593" s="183"/>
      <c r="C593" s="183"/>
      <c r="D593" s="183"/>
      <c r="E593" s="183"/>
      <c r="F593" s="184"/>
      <c r="G593" s="186"/>
      <c r="H593" s="119"/>
      <c r="I593" s="187"/>
      <c r="J593" s="188"/>
      <c r="K593" s="187"/>
      <c r="L593" s="269"/>
      <c r="M593" s="58"/>
      <c r="N593" s="58"/>
      <c r="O593" s="58"/>
      <c r="P593" s="58"/>
      <c r="Q593" s="58"/>
      <c r="R593" s="58"/>
      <c r="S593" s="58"/>
      <c r="T593" s="58"/>
      <c r="U593" s="58"/>
      <c r="V593" s="58"/>
      <c r="W593" s="58"/>
      <c r="X593" s="58"/>
    </row>
    <row r="594" spans="2:24" x14ac:dyDescent="0.25">
      <c r="B594" s="30" t="s">
        <v>1305</v>
      </c>
      <c r="C594" s="30"/>
      <c r="D594" s="30"/>
      <c r="E594" s="30"/>
      <c r="F594" s="30"/>
      <c r="G594" s="31" t="s">
        <v>124</v>
      </c>
      <c r="H594" s="192"/>
      <c r="I594" s="193"/>
      <c r="J594" s="194"/>
      <c r="K594" s="193"/>
      <c r="L594" s="271">
        <v>98597.540000000008</v>
      </c>
      <c r="M594" s="58"/>
      <c r="N594" s="58"/>
      <c r="O594" s="58"/>
      <c r="P594" s="58"/>
      <c r="Q594" s="58"/>
      <c r="R594" s="58"/>
      <c r="S594" s="58"/>
      <c r="T594" s="58"/>
      <c r="U594" s="58"/>
      <c r="V594" s="58"/>
      <c r="W594" s="58"/>
      <c r="X594" s="58"/>
    </row>
    <row r="595" spans="2:24" x14ac:dyDescent="0.25">
      <c r="B595" s="36" t="s">
        <v>1306</v>
      </c>
      <c r="C595" s="36"/>
      <c r="D595" s="36"/>
      <c r="E595" s="36"/>
      <c r="F595" s="36"/>
      <c r="G595" s="37" t="s">
        <v>125</v>
      </c>
      <c r="H595" s="195"/>
      <c r="I595" s="196"/>
      <c r="J595" s="197"/>
      <c r="K595" s="196"/>
      <c r="L595" s="272">
        <v>75504.100000000006</v>
      </c>
      <c r="M595" s="58"/>
      <c r="N595" s="58"/>
      <c r="O595" s="58"/>
      <c r="P595" s="58"/>
      <c r="Q595" s="58"/>
      <c r="R595" s="58"/>
      <c r="S595" s="58"/>
      <c r="T595" s="58"/>
      <c r="U595" s="58"/>
      <c r="V595" s="58"/>
      <c r="W595" s="58"/>
      <c r="X595" s="58"/>
    </row>
    <row r="596" spans="2:24" ht="38.25" x14ac:dyDescent="0.25">
      <c r="B596" s="183" t="s">
        <v>1307</v>
      </c>
      <c r="C596" s="183" t="s">
        <v>50</v>
      </c>
      <c r="D596" s="183" t="s">
        <v>51</v>
      </c>
      <c r="E596" s="183" t="s">
        <v>1307</v>
      </c>
      <c r="F596" s="184">
        <v>94569</v>
      </c>
      <c r="G596" s="120" t="s">
        <v>1751</v>
      </c>
      <c r="H596" s="183" t="s">
        <v>42</v>
      </c>
      <c r="I596" s="266">
        <v>1.2</v>
      </c>
      <c r="J596" s="324" t="s">
        <v>1752</v>
      </c>
      <c r="K596" s="266">
        <v>1035.3599999999999</v>
      </c>
      <c r="L596" s="266">
        <v>1242.43</v>
      </c>
      <c r="M596" s="58"/>
      <c r="N596" s="58"/>
      <c r="O596" s="58"/>
      <c r="P596" s="58"/>
      <c r="Q596" s="58"/>
      <c r="R596" s="58"/>
      <c r="S596" s="58"/>
      <c r="T596" s="58"/>
      <c r="U596" s="58"/>
      <c r="V596" s="58"/>
      <c r="W596" s="58"/>
      <c r="X596" s="58"/>
    </row>
    <row r="597" spans="2:24" ht="51" x14ac:dyDescent="0.25">
      <c r="B597" s="183" t="s">
        <v>1308</v>
      </c>
      <c r="C597" s="183" t="s">
        <v>50</v>
      </c>
      <c r="D597" s="183" t="s">
        <v>51</v>
      </c>
      <c r="E597" s="183" t="s">
        <v>1308</v>
      </c>
      <c r="F597" s="184">
        <v>94573</v>
      </c>
      <c r="G597" s="120" t="s">
        <v>1753</v>
      </c>
      <c r="H597" s="183" t="s">
        <v>42</v>
      </c>
      <c r="I597" s="266">
        <v>19.25</v>
      </c>
      <c r="J597" s="324" t="s">
        <v>1754</v>
      </c>
      <c r="K597" s="266">
        <v>623.54</v>
      </c>
      <c r="L597" s="266">
        <v>12003.14</v>
      </c>
      <c r="M597" s="58"/>
      <c r="N597" s="58"/>
      <c r="O597" s="58"/>
      <c r="P597" s="58"/>
      <c r="Q597" s="58"/>
      <c r="R597" s="58"/>
      <c r="S597" s="58"/>
      <c r="T597" s="58"/>
      <c r="U597" s="58"/>
      <c r="V597" s="58"/>
      <c r="W597" s="58"/>
      <c r="X597" s="58"/>
    </row>
    <row r="598" spans="2:24" x14ac:dyDescent="0.25">
      <c r="B598" s="183" t="s">
        <v>1309</v>
      </c>
      <c r="C598" s="183" t="s">
        <v>50</v>
      </c>
      <c r="D598" s="183" t="s">
        <v>53</v>
      </c>
      <c r="E598" s="183" t="s">
        <v>1309</v>
      </c>
      <c r="F598" s="184" t="s">
        <v>1075</v>
      </c>
      <c r="G598" s="120" t="s">
        <v>1073</v>
      </c>
      <c r="H598" s="183" t="s">
        <v>42</v>
      </c>
      <c r="I598" s="266">
        <v>44.35</v>
      </c>
      <c r="J598" s="324">
        <v>1148.5899999999999</v>
      </c>
      <c r="K598" s="266">
        <v>1403.8</v>
      </c>
      <c r="L598" s="266">
        <v>62258.53</v>
      </c>
      <c r="M598" s="58"/>
      <c r="N598" s="58"/>
      <c r="O598" s="58"/>
      <c r="P598" s="58"/>
      <c r="Q598" s="58"/>
      <c r="R598" s="58"/>
      <c r="S598" s="58"/>
      <c r="T598" s="58"/>
      <c r="U598" s="58"/>
      <c r="V598" s="58"/>
      <c r="W598" s="58"/>
      <c r="X598" s="58"/>
    </row>
    <row r="599" spans="2:24" x14ac:dyDescent="0.25">
      <c r="B599" s="36" t="s">
        <v>1310</v>
      </c>
      <c r="C599" s="36"/>
      <c r="D599" s="36"/>
      <c r="E599" s="36"/>
      <c r="F599" s="36"/>
      <c r="G599" s="37" t="s">
        <v>126</v>
      </c>
      <c r="H599" s="195"/>
      <c r="I599" s="196"/>
      <c r="J599" s="197"/>
      <c r="K599" s="196"/>
      <c r="L599" s="272">
        <v>23093.439999999999</v>
      </c>
      <c r="M599" s="58"/>
      <c r="N599" s="58"/>
      <c r="O599" s="58"/>
      <c r="P599" s="58"/>
      <c r="Q599" s="58"/>
      <c r="R599" s="58"/>
      <c r="S599" s="58"/>
      <c r="T599" s="58"/>
      <c r="U599" s="58"/>
      <c r="V599" s="58"/>
      <c r="W599" s="58"/>
      <c r="X599" s="58"/>
    </row>
    <row r="600" spans="2:24" x14ac:dyDescent="0.25">
      <c r="B600" s="183" t="s">
        <v>1311</v>
      </c>
      <c r="C600" s="183" t="s">
        <v>50</v>
      </c>
      <c r="D600" s="183" t="s">
        <v>52</v>
      </c>
      <c r="E600" s="183" t="s">
        <v>1311</v>
      </c>
      <c r="F600" s="184">
        <v>1101002030</v>
      </c>
      <c r="G600" s="120" t="s">
        <v>1755</v>
      </c>
      <c r="H600" s="183" t="s">
        <v>108</v>
      </c>
      <c r="I600" s="266">
        <v>1</v>
      </c>
      <c r="J600" s="324">
        <v>152.35</v>
      </c>
      <c r="K600" s="266">
        <v>186.2</v>
      </c>
      <c r="L600" s="266">
        <v>186.2</v>
      </c>
      <c r="M600" s="58"/>
      <c r="N600" s="58"/>
      <c r="O600" s="58"/>
      <c r="P600" s="58"/>
      <c r="Q600" s="58"/>
      <c r="R600" s="58"/>
      <c r="S600" s="58"/>
      <c r="T600" s="58"/>
      <c r="U600" s="58"/>
      <c r="V600" s="58"/>
      <c r="W600" s="58"/>
      <c r="X600" s="58"/>
    </row>
    <row r="601" spans="2:24" ht="63.75" x14ac:dyDescent="0.25">
      <c r="B601" s="183" t="s">
        <v>1312</v>
      </c>
      <c r="C601" s="183" t="s">
        <v>50</v>
      </c>
      <c r="D601" s="183" t="s">
        <v>51</v>
      </c>
      <c r="E601" s="183" t="s">
        <v>1312</v>
      </c>
      <c r="F601" s="184">
        <v>90846</v>
      </c>
      <c r="G601" s="120" t="s">
        <v>1756</v>
      </c>
      <c r="H601" s="183" t="s">
        <v>108</v>
      </c>
      <c r="I601" s="266">
        <v>9</v>
      </c>
      <c r="J601" s="324" t="s">
        <v>1757</v>
      </c>
      <c r="K601" s="266">
        <v>1883.67</v>
      </c>
      <c r="L601" s="266">
        <v>16953.03</v>
      </c>
      <c r="M601" s="58"/>
      <c r="N601" s="58"/>
      <c r="O601" s="58"/>
      <c r="P601" s="58"/>
      <c r="Q601" s="58"/>
      <c r="R601" s="58"/>
      <c r="S601" s="58"/>
      <c r="T601" s="58"/>
      <c r="U601" s="58"/>
      <c r="V601" s="58"/>
      <c r="W601" s="58"/>
      <c r="X601" s="58"/>
    </row>
    <row r="602" spans="2:24" ht="38.25" x14ac:dyDescent="0.25">
      <c r="B602" s="183" t="s">
        <v>1313</v>
      </c>
      <c r="C602" s="183" t="s">
        <v>50</v>
      </c>
      <c r="D602" s="183" t="s">
        <v>53</v>
      </c>
      <c r="E602" s="183" t="s">
        <v>1313</v>
      </c>
      <c r="F602" s="184" t="s">
        <v>1078</v>
      </c>
      <c r="G602" s="120" t="s">
        <v>1077</v>
      </c>
      <c r="H602" s="183" t="s">
        <v>42</v>
      </c>
      <c r="I602" s="266">
        <v>4.2</v>
      </c>
      <c r="J602" s="324">
        <v>1159.94</v>
      </c>
      <c r="K602" s="266">
        <v>1417.67</v>
      </c>
      <c r="L602" s="266">
        <v>5954.21</v>
      </c>
      <c r="M602" s="58"/>
      <c r="N602" s="58"/>
      <c r="O602" s="58"/>
      <c r="P602" s="58"/>
      <c r="Q602" s="58"/>
      <c r="R602" s="58"/>
      <c r="S602" s="58"/>
      <c r="T602" s="58"/>
      <c r="U602" s="58"/>
      <c r="V602" s="58"/>
      <c r="W602" s="58"/>
      <c r="X602" s="58"/>
    </row>
    <row r="603" spans="2:24" x14ac:dyDescent="0.25">
      <c r="B603" s="183"/>
      <c r="C603" s="183"/>
      <c r="D603" s="183"/>
      <c r="E603" s="183"/>
      <c r="F603" s="184"/>
      <c r="G603" s="186"/>
      <c r="H603" s="119"/>
      <c r="I603" s="187"/>
      <c r="J603" s="188"/>
      <c r="K603" s="187"/>
      <c r="L603" s="269"/>
      <c r="M603" s="58"/>
      <c r="N603" s="58"/>
      <c r="O603" s="58"/>
      <c r="P603" s="58"/>
      <c r="Q603" s="58"/>
      <c r="R603" s="58"/>
      <c r="S603" s="58"/>
      <c r="T603" s="58"/>
      <c r="U603" s="58"/>
      <c r="V603" s="58"/>
      <c r="W603" s="58"/>
      <c r="X603" s="58"/>
    </row>
    <row r="604" spans="2:24" x14ac:dyDescent="0.25">
      <c r="B604" s="30" t="s">
        <v>1314</v>
      </c>
      <c r="C604" s="30"/>
      <c r="D604" s="30"/>
      <c r="E604" s="30"/>
      <c r="F604" s="30"/>
      <c r="G604" s="31" t="s">
        <v>116</v>
      </c>
      <c r="H604" s="192"/>
      <c r="I604" s="193"/>
      <c r="J604" s="194"/>
      <c r="K604" s="193"/>
      <c r="L604" s="271">
        <v>96604.12999999999</v>
      </c>
      <c r="M604" s="58"/>
      <c r="N604" s="58"/>
      <c r="O604" s="58"/>
      <c r="P604" s="58"/>
      <c r="Q604" s="58"/>
      <c r="R604" s="58"/>
      <c r="S604" s="58"/>
      <c r="T604" s="58"/>
      <c r="U604" s="58"/>
      <c r="V604" s="58"/>
      <c r="W604" s="58"/>
      <c r="X604" s="58"/>
    </row>
    <row r="605" spans="2:24" x14ac:dyDescent="0.25">
      <c r="B605" s="36" t="s">
        <v>1315</v>
      </c>
      <c r="C605" s="36"/>
      <c r="D605" s="36"/>
      <c r="E605" s="36"/>
      <c r="F605" s="36"/>
      <c r="G605" s="37" t="s">
        <v>137</v>
      </c>
      <c r="H605" s="195"/>
      <c r="I605" s="196"/>
      <c r="J605" s="197"/>
      <c r="K605" s="196"/>
      <c r="L605" s="272">
        <v>25743.989999999998</v>
      </c>
      <c r="M605" s="58"/>
      <c r="N605" s="58"/>
      <c r="O605" s="58"/>
      <c r="P605" s="58"/>
      <c r="Q605" s="58"/>
      <c r="R605" s="58"/>
      <c r="S605" s="58"/>
      <c r="T605" s="58"/>
      <c r="U605" s="58"/>
      <c r="V605" s="58"/>
      <c r="W605" s="58"/>
      <c r="X605" s="58"/>
    </row>
    <row r="606" spans="2:24" ht="25.5" x14ac:dyDescent="0.25">
      <c r="B606" s="183" t="s">
        <v>1316</v>
      </c>
      <c r="C606" s="183" t="s">
        <v>50</v>
      </c>
      <c r="D606" s="183" t="s">
        <v>51</v>
      </c>
      <c r="E606" s="183" t="s">
        <v>1316</v>
      </c>
      <c r="F606" s="184">
        <v>95241</v>
      </c>
      <c r="G606" s="120" t="s">
        <v>1676</v>
      </c>
      <c r="H606" s="183" t="s">
        <v>42</v>
      </c>
      <c r="I606" s="266">
        <v>339.80999999999995</v>
      </c>
      <c r="J606" s="324" t="s">
        <v>1677</v>
      </c>
      <c r="K606" s="266">
        <v>42.59</v>
      </c>
      <c r="L606" s="266">
        <v>14472.5</v>
      </c>
      <c r="M606" s="58"/>
      <c r="N606" s="58"/>
      <c r="O606" s="58"/>
      <c r="P606" s="58"/>
      <c r="Q606" s="58"/>
      <c r="R606" s="58"/>
      <c r="S606" s="58"/>
      <c r="T606" s="58"/>
      <c r="U606" s="58"/>
      <c r="V606" s="58"/>
      <c r="W606" s="58"/>
      <c r="X606" s="58"/>
    </row>
    <row r="607" spans="2:24" ht="38.25" x14ac:dyDescent="0.25">
      <c r="B607" s="183" t="s">
        <v>1317</v>
      </c>
      <c r="C607" s="183" t="s">
        <v>50</v>
      </c>
      <c r="D607" s="183" t="s">
        <v>52</v>
      </c>
      <c r="E607" s="183" t="s">
        <v>1317</v>
      </c>
      <c r="F607" s="184">
        <v>1701000116</v>
      </c>
      <c r="G607" s="120" t="s">
        <v>1758</v>
      </c>
      <c r="H607" s="183" t="s">
        <v>42</v>
      </c>
      <c r="I607" s="266">
        <v>339.80999999999995</v>
      </c>
      <c r="J607" s="324">
        <v>27.14</v>
      </c>
      <c r="K607" s="266">
        <v>33.17</v>
      </c>
      <c r="L607" s="266">
        <v>11271.49</v>
      </c>
      <c r="M607" s="58"/>
      <c r="N607" s="58"/>
      <c r="O607" s="58"/>
      <c r="P607" s="58"/>
      <c r="Q607" s="58"/>
      <c r="R607" s="58"/>
      <c r="S607" s="58"/>
      <c r="T607" s="58"/>
      <c r="U607" s="58"/>
      <c r="V607" s="58"/>
      <c r="W607" s="58"/>
      <c r="X607" s="58"/>
    </row>
    <row r="608" spans="2:24" x14ac:dyDescent="0.25">
      <c r="B608" s="36" t="s">
        <v>1318</v>
      </c>
      <c r="C608" s="36"/>
      <c r="D608" s="36"/>
      <c r="E608" s="36"/>
      <c r="F608" s="36"/>
      <c r="G608" s="37" t="s">
        <v>228</v>
      </c>
      <c r="H608" s="195"/>
      <c r="I608" s="196"/>
      <c r="J608" s="197"/>
      <c r="K608" s="196"/>
      <c r="L608" s="272">
        <v>70860.14</v>
      </c>
      <c r="M608" s="58"/>
      <c r="N608" s="58"/>
      <c r="O608" s="58"/>
      <c r="P608" s="58"/>
      <c r="Q608" s="58"/>
      <c r="R608" s="58"/>
      <c r="S608" s="58"/>
      <c r="T608" s="58"/>
      <c r="U608" s="58"/>
      <c r="V608" s="58"/>
      <c r="W608" s="58"/>
      <c r="X608" s="58"/>
    </row>
    <row r="609" spans="2:24" ht="38.25" x14ac:dyDescent="0.25">
      <c r="B609" s="183" t="s">
        <v>1319</v>
      </c>
      <c r="C609" s="183" t="s">
        <v>50</v>
      </c>
      <c r="D609" s="183" t="s">
        <v>51</v>
      </c>
      <c r="E609" s="183" t="s">
        <v>1319</v>
      </c>
      <c r="F609" s="184">
        <v>87261</v>
      </c>
      <c r="G609" s="120" t="s">
        <v>1759</v>
      </c>
      <c r="H609" s="183" t="s">
        <v>42</v>
      </c>
      <c r="I609" s="266">
        <v>4.8</v>
      </c>
      <c r="J609" s="324" t="s">
        <v>1760</v>
      </c>
      <c r="K609" s="266">
        <v>211.52</v>
      </c>
      <c r="L609" s="266">
        <v>1015.29</v>
      </c>
      <c r="M609" s="58"/>
      <c r="N609" s="58"/>
      <c r="O609" s="58"/>
      <c r="P609" s="58"/>
      <c r="Q609" s="58"/>
      <c r="R609" s="58"/>
      <c r="S609" s="58"/>
      <c r="T609" s="58"/>
      <c r="U609" s="58"/>
      <c r="V609" s="58"/>
      <c r="W609" s="58"/>
      <c r="X609" s="58"/>
    </row>
    <row r="610" spans="2:24" ht="38.25" x14ac:dyDescent="0.25">
      <c r="B610" s="183" t="s">
        <v>1320</v>
      </c>
      <c r="C610" s="183" t="s">
        <v>50</v>
      </c>
      <c r="D610" s="183" t="s">
        <v>51</v>
      </c>
      <c r="E610" s="183" t="s">
        <v>1320</v>
      </c>
      <c r="F610" s="184">
        <v>87262</v>
      </c>
      <c r="G610" s="120" t="s">
        <v>1761</v>
      </c>
      <c r="H610" s="183" t="s">
        <v>42</v>
      </c>
      <c r="I610" s="266">
        <v>15.879999999999999</v>
      </c>
      <c r="J610" s="324" t="s">
        <v>1762</v>
      </c>
      <c r="K610" s="266">
        <v>195.3</v>
      </c>
      <c r="L610" s="266">
        <v>3101.36</v>
      </c>
      <c r="M610" s="58"/>
      <c r="N610" s="58"/>
      <c r="O610" s="58"/>
      <c r="P610" s="58"/>
      <c r="Q610" s="58"/>
      <c r="R610" s="58"/>
      <c r="S610" s="58"/>
      <c r="T610" s="58"/>
      <c r="U610" s="58"/>
      <c r="V610" s="58"/>
      <c r="W610" s="58"/>
      <c r="X610" s="58"/>
    </row>
    <row r="611" spans="2:24" ht="38.25" x14ac:dyDescent="0.25">
      <c r="B611" s="183" t="s">
        <v>1321</v>
      </c>
      <c r="C611" s="183" t="s">
        <v>50</v>
      </c>
      <c r="D611" s="183" t="s">
        <v>51</v>
      </c>
      <c r="E611" s="183" t="s">
        <v>1321</v>
      </c>
      <c r="F611" s="184">
        <v>87263</v>
      </c>
      <c r="G611" s="120" t="s">
        <v>1763</v>
      </c>
      <c r="H611" s="183" t="s">
        <v>42</v>
      </c>
      <c r="I611" s="266">
        <v>319.13</v>
      </c>
      <c r="J611" s="324" t="s">
        <v>1764</v>
      </c>
      <c r="K611" s="266">
        <v>183.57</v>
      </c>
      <c r="L611" s="266">
        <v>58582.69</v>
      </c>
      <c r="M611" s="58"/>
      <c r="N611" s="58"/>
      <c r="O611" s="58"/>
      <c r="P611" s="58"/>
      <c r="Q611" s="58"/>
      <c r="R611" s="58"/>
      <c r="S611" s="58"/>
      <c r="T611" s="58"/>
      <c r="U611" s="58"/>
      <c r="V611" s="58"/>
      <c r="W611" s="58"/>
      <c r="X611" s="58"/>
    </row>
    <row r="612" spans="2:24" ht="25.5" x14ac:dyDescent="0.25">
      <c r="B612" s="183" t="s">
        <v>1322</v>
      </c>
      <c r="C612" s="183" t="s">
        <v>50</v>
      </c>
      <c r="D612" s="183" t="s">
        <v>51</v>
      </c>
      <c r="E612" s="183" t="s">
        <v>1322</v>
      </c>
      <c r="F612" s="184">
        <v>88650</v>
      </c>
      <c r="G612" s="120" t="s">
        <v>1765</v>
      </c>
      <c r="H612" s="183" t="s">
        <v>130</v>
      </c>
      <c r="I612" s="266">
        <v>417.85999999999996</v>
      </c>
      <c r="J612" s="324" t="s">
        <v>1766</v>
      </c>
      <c r="K612" s="266">
        <v>19.53</v>
      </c>
      <c r="L612" s="266">
        <v>8160.8</v>
      </c>
      <c r="M612" s="58"/>
      <c r="N612" s="58"/>
      <c r="O612" s="58"/>
      <c r="P612" s="58"/>
      <c r="Q612" s="58"/>
      <c r="R612" s="58"/>
      <c r="S612" s="58"/>
      <c r="T612" s="58"/>
      <c r="U612" s="58"/>
      <c r="V612" s="58"/>
      <c r="W612" s="58"/>
      <c r="X612" s="58"/>
    </row>
    <row r="613" spans="2:24" x14ac:dyDescent="0.25">
      <c r="B613" s="183"/>
      <c r="C613" s="183"/>
      <c r="D613" s="183"/>
      <c r="E613" s="183"/>
      <c r="F613" s="184"/>
      <c r="G613" s="186"/>
      <c r="H613" s="119"/>
      <c r="I613" s="187"/>
      <c r="J613" s="188"/>
      <c r="K613" s="187"/>
      <c r="L613" s="269"/>
      <c r="M613" s="58"/>
      <c r="N613" s="58"/>
      <c r="O613" s="58"/>
      <c r="P613" s="58"/>
      <c r="Q613" s="58"/>
      <c r="R613" s="58"/>
      <c r="S613" s="58"/>
      <c r="T613" s="58"/>
      <c r="U613" s="58"/>
      <c r="V613" s="58"/>
      <c r="W613" s="58"/>
      <c r="X613" s="58"/>
    </row>
    <row r="614" spans="2:24" x14ac:dyDescent="0.25">
      <c r="B614" s="30" t="s">
        <v>1323</v>
      </c>
      <c r="C614" s="30"/>
      <c r="D614" s="30"/>
      <c r="E614" s="30"/>
      <c r="F614" s="30"/>
      <c r="G614" s="31" t="s">
        <v>1102</v>
      </c>
      <c r="H614" s="192"/>
      <c r="I614" s="193"/>
      <c r="J614" s="194"/>
      <c r="K614" s="193"/>
      <c r="L614" s="271">
        <v>54625.430000000015</v>
      </c>
      <c r="M614" s="58"/>
      <c r="N614" s="58"/>
      <c r="O614" s="58"/>
      <c r="P614" s="58"/>
      <c r="Q614" s="58"/>
      <c r="R614" s="58"/>
      <c r="S614" s="58"/>
      <c r="T614" s="58"/>
      <c r="U614" s="58"/>
      <c r="V614" s="58"/>
      <c r="W614" s="58"/>
      <c r="X614" s="58"/>
    </row>
    <row r="615" spans="2:24" x14ac:dyDescent="0.25">
      <c r="B615" s="36" t="s">
        <v>1324</v>
      </c>
      <c r="C615" s="36"/>
      <c r="D615" s="36"/>
      <c r="E615" s="36"/>
      <c r="F615" s="36"/>
      <c r="G615" s="37" t="s">
        <v>597</v>
      </c>
      <c r="H615" s="195"/>
      <c r="I615" s="196"/>
      <c r="J615" s="197"/>
      <c r="K615" s="196"/>
      <c r="L615" s="272">
        <v>10111.260000000004</v>
      </c>
      <c r="M615" s="58"/>
      <c r="N615" s="58"/>
      <c r="O615" s="58"/>
      <c r="P615" s="58"/>
      <c r="Q615" s="58"/>
      <c r="R615" s="58"/>
      <c r="S615" s="58"/>
      <c r="T615" s="58"/>
      <c r="U615" s="58"/>
      <c r="V615" s="58"/>
      <c r="W615" s="58"/>
      <c r="X615" s="58"/>
    </row>
    <row r="616" spans="2:24" ht="38.25" x14ac:dyDescent="0.25">
      <c r="B616" s="183" t="s">
        <v>1325</v>
      </c>
      <c r="C616" s="183" t="s">
        <v>50</v>
      </c>
      <c r="D616" s="183" t="s">
        <v>51</v>
      </c>
      <c r="E616" s="183" t="s">
        <v>1325</v>
      </c>
      <c r="F616" s="184">
        <v>97902</v>
      </c>
      <c r="G616" s="120" t="s">
        <v>1767</v>
      </c>
      <c r="H616" s="183" t="s">
        <v>108</v>
      </c>
      <c r="I616" s="266">
        <v>3</v>
      </c>
      <c r="J616" s="324" t="s">
        <v>1768</v>
      </c>
      <c r="K616" s="266">
        <v>673.73</v>
      </c>
      <c r="L616" s="266">
        <v>2021.19</v>
      </c>
      <c r="M616" s="58"/>
      <c r="N616" s="58"/>
      <c r="O616" s="58"/>
      <c r="P616" s="58"/>
      <c r="Q616" s="58"/>
      <c r="R616" s="58"/>
      <c r="S616" s="58"/>
      <c r="T616" s="58"/>
      <c r="U616" s="58"/>
      <c r="V616" s="58"/>
      <c r="W616" s="58"/>
      <c r="X616" s="58"/>
    </row>
    <row r="617" spans="2:24" ht="38.25" x14ac:dyDescent="0.25">
      <c r="B617" s="183" t="s">
        <v>1326</v>
      </c>
      <c r="C617" s="183" t="s">
        <v>50</v>
      </c>
      <c r="D617" s="183" t="s">
        <v>51</v>
      </c>
      <c r="E617" s="183" t="s">
        <v>1326</v>
      </c>
      <c r="F617" s="184">
        <v>104328</v>
      </c>
      <c r="G617" s="120" t="s">
        <v>1769</v>
      </c>
      <c r="H617" s="183" t="s">
        <v>108</v>
      </c>
      <c r="I617" s="266">
        <v>9</v>
      </c>
      <c r="J617" s="324" t="s">
        <v>1770</v>
      </c>
      <c r="K617" s="266">
        <v>84.06</v>
      </c>
      <c r="L617" s="266">
        <v>756.54</v>
      </c>
      <c r="M617" s="58"/>
      <c r="N617" s="58"/>
      <c r="O617" s="58"/>
      <c r="P617" s="58"/>
      <c r="Q617" s="58"/>
      <c r="R617" s="58"/>
      <c r="S617" s="58"/>
      <c r="T617" s="58"/>
      <c r="U617" s="58"/>
      <c r="V617" s="58"/>
      <c r="W617" s="58"/>
      <c r="X617" s="58"/>
    </row>
    <row r="618" spans="2:24" ht="38.25" x14ac:dyDescent="0.25">
      <c r="B618" s="183" t="s">
        <v>1327</v>
      </c>
      <c r="C618" s="183" t="s">
        <v>50</v>
      </c>
      <c r="D618" s="183" t="s">
        <v>51</v>
      </c>
      <c r="E618" s="183" t="s">
        <v>1327</v>
      </c>
      <c r="F618" s="184">
        <v>89728</v>
      </c>
      <c r="G618" s="120" t="s">
        <v>1771</v>
      </c>
      <c r="H618" s="183" t="s">
        <v>108</v>
      </c>
      <c r="I618" s="266">
        <v>8</v>
      </c>
      <c r="J618" s="324" t="s">
        <v>1772</v>
      </c>
      <c r="K618" s="266">
        <v>15.64</v>
      </c>
      <c r="L618" s="266">
        <v>125.12</v>
      </c>
      <c r="M618" s="58"/>
      <c r="N618" s="58"/>
      <c r="O618" s="58"/>
      <c r="P618" s="58"/>
      <c r="Q618" s="58"/>
      <c r="R618" s="58"/>
      <c r="S618" s="58"/>
      <c r="T618" s="58"/>
      <c r="U618" s="58"/>
      <c r="V618" s="58"/>
      <c r="W618" s="58"/>
      <c r="X618" s="58"/>
    </row>
    <row r="619" spans="2:24" ht="38.25" x14ac:dyDescent="0.25">
      <c r="B619" s="183" t="s">
        <v>1328</v>
      </c>
      <c r="C619" s="183" t="s">
        <v>50</v>
      </c>
      <c r="D619" s="183" t="s">
        <v>51</v>
      </c>
      <c r="E619" s="183" t="s">
        <v>1328</v>
      </c>
      <c r="F619" s="184">
        <v>89746</v>
      </c>
      <c r="G619" s="120" t="s">
        <v>1773</v>
      </c>
      <c r="H619" s="183" t="s">
        <v>108</v>
      </c>
      <c r="I619" s="266">
        <v>1</v>
      </c>
      <c r="J619" s="324" t="s">
        <v>1774</v>
      </c>
      <c r="K619" s="266">
        <v>33.29</v>
      </c>
      <c r="L619" s="266">
        <v>33.29</v>
      </c>
      <c r="M619" s="58"/>
      <c r="N619" s="58"/>
      <c r="O619" s="58"/>
      <c r="P619" s="58"/>
      <c r="Q619" s="58"/>
      <c r="R619" s="58"/>
      <c r="S619" s="58"/>
      <c r="T619" s="58"/>
      <c r="U619" s="58"/>
      <c r="V619" s="58"/>
      <c r="W619" s="58"/>
      <c r="X619" s="58"/>
    </row>
    <row r="620" spans="2:24" ht="38.25" x14ac:dyDescent="0.25">
      <c r="B620" s="183" t="s">
        <v>1329</v>
      </c>
      <c r="C620" s="183" t="s">
        <v>50</v>
      </c>
      <c r="D620" s="183" t="s">
        <v>51</v>
      </c>
      <c r="E620" s="183" t="s">
        <v>1329</v>
      </c>
      <c r="F620" s="184">
        <v>89802</v>
      </c>
      <c r="G620" s="120" t="s">
        <v>1775</v>
      </c>
      <c r="H620" s="183" t="s">
        <v>108</v>
      </c>
      <c r="I620" s="266">
        <v>8</v>
      </c>
      <c r="J620" s="324" t="s">
        <v>1776</v>
      </c>
      <c r="K620" s="266">
        <v>12.49</v>
      </c>
      <c r="L620" s="266">
        <v>99.92</v>
      </c>
      <c r="M620" s="58"/>
      <c r="N620" s="58"/>
      <c r="O620" s="58"/>
      <c r="P620" s="58"/>
      <c r="Q620" s="58"/>
      <c r="R620" s="58"/>
      <c r="S620" s="58"/>
      <c r="T620" s="58"/>
      <c r="U620" s="58"/>
      <c r="V620" s="58"/>
      <c r="W620" s="58"/>
      <c r="X620" s="58"/>
    </row>
    <row r="621" spans="2:24" ht="38.25" x14ac:dyDescent="0.25">
      <c r="B621" s="183" t="s">
        <v>1330</v>
      </c>
      <c r="C621" s="183" t="s">
        <v>50</v>
      </c>
      <c r="D621" s="183" t="s">
        <v>51</v>
      </c>
      <c r="E621" s="183" t="s">
        <v>1330</v>
      </c>
      <c r="F621" s="184">
        <v>89744</v>
      </c>
      <c r="G621" s="120" t="s">
        <v>1777</v>
      </c>
      <c r="H621" s="183" t="s">
        <v>108</v>
      </c>
      <c r="I621" s="266">
        <v>4</v>
      </c>
      <c r="J621" s="324" t="s">
        <v>1778</v>
      </c>
      <c r="K621" s="266">
        <v>32.25</v>
      </c>
      <c r="L621" s="266">
        <v>129</v>
      </c>
      <c r="M621" s="58"/>
      <c r="N621" s="58"/>
      <c r="O621" s="58"/>
      <c r="P621" s="58"/>
      <c r="Q621" s="58"/>
      <c r="R621" s="58"/>
      <c r="S621" s="58"/>
      <c r="T621" s="58"/>
      <c r="U621" s="58"/>
      <c r="V621" s="58"/>
      <c r="W621" s="58"/>
      <c r="X621" s="58"/>
    </row>
    <row r="622" spans="2:24" ht="38.25" x14ac:dyDescent="0.25">
      <c r="B622" s="183" t="s">
        <v>1331</v>
      </c>
      <c r="C622" s="183" t="s">
        <v>50</v>
      </c>
      <c r="D622" s="183" t="s">
        <v>51</v>
      </c>
      <c r="E622" s="183" t="s">
        <v>1331</v>
      </c>
      <c r="F622" s="184">
        <v>89731</v>
      </c>
      <c r="G622" s="120" t="s">
        <v>1779</v>
      </c>
      <c r="H622" s="183" t="s">
        <v>108</v>
      </c>
      <c r="I622" s="266">
        <v>3</v>
      </c>
      <c r="J622" s="324" t="s">
        <v>1780</v>
      </c>
      <c r="K622" s="266">
        <v>17.18</v>
      </c>
      <c r="L622" s="266">
        <v>51.54</v>
      </c>
      <c r="M622" s="58"/>
      <c r="N622" s="58"/>
      <c r="O622" s="58"/>
      <c r="P622" s="58"/>
      <c r="Q622" s="58"/>
      <c r="R622" s="58"/>
      <c r="S622" s="58"/>
      <c r="T622" s="58"/>
      <c r="U622" s="58"/>
      <c r="V622" s="58"/>
      <c r="W622" s="58"/>
      <c r="X622" s="58"/>
    </row>
    <row r="623" spans="2:24" ht="38.25" x14ac:dyDescent="0.25">
      <c r="B623" s="183" t="s">
        <v>1332</v>
      </c>
      <c r="C623" s="183" t="s">
        <v>50</v>
      </c>
      <c r="D623" s="183" t="s">
        <v>51</v>
      </c>
      <c r="E623" s="183" t="s">
        <v>1332</v>
      </c>
      <c r="F623" s="184">
        <v>89724</v>
      </c>
      <c r="G623" s="120" t="s">
        <v>1781</v>
      </c>
      <c r="H623" s="183" t="s">
        <v>108</v>
      </c>
      <c r="I623" s="266">
        <v>8</v>
      </c>
      <c r="J623" s="324" t="s">
        <v>1782</v>
      </c>
      <c r="K623" s="266">
        <v>12</v>
      </c>
      <c r="L623" s="266">
        <v>96</v>
      </c>
      <c r="M623" s="58"/>
      <c r="N623" s="58"/>
      <c r="O623" s="58"/>
      <c r="P623" s="58"/>
      <c r="Q623" s="58"/>
      <c r="R623" s="58"/>
      <c r="S623" s="58"/>
      <c r="T623" s="58"/>
      <c r="U623" s="58"/>
      <c r="V623" s="58"/>
      <c r="W623" s="58"/>
      <c r="X623" s="58"/>
    </row>
    <row r="624" spans="2:24" ht="38.25" x14ac:dyDescent="0.25">
      <c r="B624" s="183" t="s">
        <v>1333</v>
      </c>
      <c r="C624" s="183" t="s">
        <v>50</v>
      </c>
      <c r="D624" s="183" t="s">
        <v>52</v>
      </c>
      <c r="E624" s="183" t="s">
        <v>1333</v>
      </c>
      <c r="F624" s="184">
        <v>1301005094</v>
      </c>
      <c r="G624" s="120" t="s">
        <v>1783</v>
      </c>
      <c r="H624" s="183" t="s">
        <v>108</v>
      </c>
      <c r="I624" s="266">
        <v>7</v>
      </c>
      <c r="J624" s="324">
        <v>34.840000000000003</v>
      </c>
      <c r="K624" s="266">
        <v>42.58</v>
      </c>
      <c r="L624" s="266">
        <v>298.06</v>
      </c>
      <c r="M624" s="58"/>
      <c r="N624" s="58"/>
      <c r="O624" s="58"/>
      <c r="P624" s="58"/>
      <c r="Q624" s="58"/>
      <c r="R624" s="58"/>
      <c r="S624" s="58"/>
      <c r="T624" s="58"/>
      <c r="U624" s="58"/>
      <c r="V624" s="58"/>
      <c r="W624" s="58"/>
      <c r="X624" s="58"/>
    </row>
    <row r="625" spans="2:24" ht="38.25" x14ac:dyDescent="0.25">
      <c r="B625" s="183" t="s">
        <v>1334</v>
      </c>
      <c r="C625" s="183" t="s">
        <v>50</v>
      </c>
      <c r="D625" s="183" t="s">
        <v>51</v>
      </c>
      <c r="E625" s="183" t="s">
        <v>1334</v>
      </c>
      <c r="F625" s="184">
        <v>89797</v>
      </c>
      <c r="G625" s="120" t="s">
        <v>1784</v>
      </c>
      <c r="H625" s="183" t="s">
        <v>108</v>
      </c>
      <c r="I625" s="266">
        <v>1</v>
      </c>
      <c r="J625" s="324" t="s">
        <v>1785</v>
      </c>
      <c r="K625" s="266">
        <v>61.07</v>
      </c>
      <c r="L625" s="266">
        <v>61.07</v>
      </c>
      <c r="M625" s="58"/>
      <c r="N625" s="58"/>
      <c r="O625" s="58"/>
      <c r="P625" s="58"/>
      <c r="Q625" s="58"/>
      <c r="R625" s="58"/>
      <c r="S625" s="58"/>
      <c r="T625" s="58"/>
      <c r="U625" s="58"/>
      <c r="V625" s="58"/>
      <c r="W625" s="58"/>
      <c r="X625" s="58"/>
    </row>
    <row r="626" spans="2:24" ht="38.25" x14ac:dyDescent="0.25">
      <c r="B626" s="183" t="s">
        <v>1335</v>
      </c>
      <c r="C626" s="183" t="s">
        <v>50</v>
      </c>
      <c r="D626" s="183" t="s">
        <v>51</v>
      </c>
      <c r="E626" s="183" t="s">
        <v>1335</v>
      </c>
      <c r="F626" s="184">
        <v>89827</v>
      </c>
      <c r="G626" s="120" t="s">
        <v>1786</v>
      </c>
      <c r="H626" s="183" t="s">
        <v>108</v>
      </c>
      <c r="I626" s="266">
        <v>2</v>
      </c>
      <c r="J626" s="324" t="s">
        <v>1787</v>
      </c>
      <c r="K626" s="266">
        <v>23.63</v>
      </c>
      <c r="L626" s="266">
        <v>47.26</v>
      </c>
      <c r="M626" s="58"/>
      <c r="N626" s="58"/>
      <c r="O626" s="58"/>
      <c r="P626" s="58"/>
      <c r="Q626" s="58"/>
      <c r="R626" s="58"/>
      <c r="S626" s="58"/>
      <c r="T626" s="58"/>
      <c r="U626" s="58"/>
      <c r="V626" s="58"/>
      <c r="W626" s="58"/>
      <c r="X626" s="58"/>
    </row>
    <row r="627" spans="2:24" ht="51" x14ac:dyDescent="0.25">
      <c r="B627" s="183" t="s">
        <v>1336</v>
      </c>
      <c r="C627" s="183" t="s">
        <v>50</v>
      </c>
      <c r="D627" s="183" t="s">
        <v>51</v>
      </c>
      <c r="E627" s="183" t="s">
        <v>1336</v>
      </c>
      <c r="F627" s="184">
        <v>104345</v>
      </c>
      <c r="G627" s="120" t="s">
        <v>2087</v>
      </c>
      <c r="H627" s="183" t="s">
        <v>108</v>
      </c>
      <c r="I627" s="266">
        <v>1</v>
      </c>
      <c r="J627" s="324" t="s">
        <v>2088</v>
      </c>
      <c r="K627" s="266">
        <v>50.81</v>
      </c>
      <c r="L627" s="266">
        <v>50.81</v>
      </c>
      <c r="M627" s="58"/>
      <c r="N627" s="58"/>
      <c r="O627" s="58"/>
      <c r="P627" s="58"/>
      <c r="Q627" s="58"/>
      <c r="R627" s="58"/>
      <c r="S627" s="58"/>
      <c r="T627" s="58"/>
      <c r="U627" s="58"/>
      <c r="V627" s="58"/>
      <c r="W627" s="58"/>
      <c r="X627" s="58"/>
    </row>
    <row r="628" spans="2:24" ht="38.25" x14ac:dyDescent="0.25">
      <c r="B628" s="183" t="s">
        <v>1337</v>
      </c>
      <c r="C628" s="183" t="s">
        <v>50</v>
      </c>
      <c r="D628" s="183" t="s">
        <v>51</v>
      </c>
      <c r="E628" s="183" t="s">
        <v>1337</v>
      </c>
      <c r="F628" s="184">
        <v>89714</v>
      </c>
      <c r="G628" s="120" t="s">
        <v>1788</v>
      </c>
      <c r="H628" s="183" t="s">
        <v>130</v>
      </c>
      <c r="I628" s="266">
        <v>70.89</v>
      </c>
      <c r="J628" s="324" t="s">
        <v>1789</v>
      </c>
      <c r="K628" s="266">
        <v>43.68</v>
      </c>
      <c r="L628" s="266">
        <v>3096.47</v>
      </c>
      <c r="M628" s="58"/>
      <c r="N628" s="58"/>
      <c r="O628" s="58"/>
      <c r="P628" s="58"/>
      <c r="Q628" s="58"/>
      <c r="R628" s="58"/>
      <c r="S628" s="58"/>
      <c r="T628" s="58"/>
      <c r="U628" s="58"/>
      <c r="V628" s="58"/>
      <c r="W628" s="58"/>
      <c r="X628" s="58"/>
    </row>
    <row r="629" spans="2:24" ht="38.25" x14ac:dyDescent="0.25">
      <c r="B629" s="183" t="s">
        <v>1338</v>
      </c>
      <c r="C629" s="183" t="s">
        <v>50</v>
      </c>
      <c r="D629" s="183" t="s">
        <v>51</v>
      </c>
      <c r="E629" s="183" t="s">
        <v>1338</v>
      </c>
      <c r="F629" s="184">
        <v>89712</v>
      </c>
      <c r="G629" s="120" t="s">
        <v>1790</v>
      </c>
      <c r="H629" s="183" t="s">
        <v>130</v>
      </c>
      <c r="I629" s="266">
        <v>20.77</v>
      </c>
      <c r="J629" s="324" t="s">
        <v>1791</v>
      </c>
      <c r="K629" s="266">
        <v>31.38</v>
      </c>
      <c r="L629" s="266">
        <v>651.76</v>
      </c>
      <c r="M629" s="58"/>
      <c r="N629" s="58"/>
      <c r="O629" s="58"/>
      <c r="P629" s="58"/>
      <c r="Q629" s="58"/>
      <c r="R629" s="58"/>
      <c r="S629" s="58"/>
      <c r="T629" s="58"/>
      <c r="U629" s="58"/>
      <c r="V629" s="58"/>
      <c r="W629" s="58"/>
      <c r="X629" s="58"/>
    </row>
    <row r="630" spans="2:24" ht="38.25" x14ac:dyDescent="0.25">
      <c r="B630" s="183" t="s">
        <v>1339</v>
      </c>
      <c r="C630" s="183" t="s">
        <v>50</v>
      </c>
      <c r="D630" s="183" t="s">
        <v>51</v>
      </c>
      <c r="E630" s="183" t="s">
        <v>1339</v>
      </c>
      <c r="F630" s="184">
        <v>89711</v>
      </c>
      <c r="G630" s="120" t="s">
        <v>1792</v>
      </c>
      <c r="H630" s="183" t="s">
        <v>130</v>
      </c>
      <c r="I630" s="266">
        <v>6.93</v>
      </c>
      <c r="J630" s="324" t="s">
        <v>1793</v>
      </c>
      <c r="K630" s="266">
        <v>24.41</v>
      </c>
      <c r="L630" s="266">
        <v>169.16</v>
      </c>
      <c r="M630" s="58"/>
      <c r="N630" s="58"/>
      <c r="O630" s="58"/>
      <c r="P630" s="58"/>
      <c r="Q630" s="58"/>
      <c r="R630" s="58"/>
      <c r="S630" s="58"/>
      <c r="T630" s="58"/>
      <c r="U630" s="58"/>
      <c r="V630" s="58"/>
      <c r="W630" s="58"/>
      <c r="X630" s="58"/>
    </row>
    <row r="631" spans="2:24" ht="38.25" x14ac:dyDescent="0.25">
      <c r="B631" s="183" t="s">
        <v>1340</v>
      </c>
      <c r="C631" s="183" t="s">
        <v>50</v>
      </c>
      <c r="D631" s="183" t="s">
        <v>51</v>
      </c>
      <c r="E631" s="183" t="s">
        <v>1340</v>
      </c>
      <c r="F631" s="184">
        <v>89712</v>
      </c>
      <c r="G631" s="120" t="s">
        <v>1790</v>
      </c>
      <c r="H631" s="183" t="s">
        <v>130</v>
      </c>
      <c r="I631" s="266">
        <v>0.6</v>
      </c>
      <c r="J631" s="324" t="s">
        <v>1791</v>
      </c>
      <c r="K631" s="266">
        <v>31.38</v>
      </c>
      <c r="L631" s="266">
        <v>18.82</v>
      </c>
      <c r="M631" s="58"/>
      <c r="N631" s="58"/>
      <c r="O631" s="58"/>
      <c r="P631" s="58"/>
      <c r="Q631" s="58"/>
      <c r="R631" s="58"/>
      <c r="S631" s="58"/>
      <c r="T631" s="58"/>
      <c r="U631" s="58"/>
      <c r="V631" s="58"/>
      <c r="W631" s="58"/>
      <c r="X631" s="58"/>
    </row>
    <row r="632" spans="2:24" ht="38.25" x14ac:dyDescent="0.25">
      <c r="B632" s="183" t="s">
        <v>1341</v>
      </c>
      <c r="C632" s="183" t="s">
        <v>50</v>
      </c>
      <c r="D632" s="183" t="s">
        <v>51</v>
      </c>
      <c r="E632" s="183" t="s">
        <v>1341</v>
      </c>
      <c r="F632" s="184">
        <v>89833</v>
      </c>
      <c r="G632" s="120" t="s">
        <v>1794</v>
      </c>
      <c r="H632" s="183" t="s">
        <v>108</v>
      </c>
      <c r="I632" s="266">
        <v>2</v>
      </c>
      <c r="J632" s="324" t="s">
        <v>1795</v>
      </c>
      <c r="K632" s="266">
        <v>52.83</v>
      </c>
      <c r="L632" s="266">
        <v>105.66</v>
      </c>
      <c r="M632" s="58"/>
      <c r="N632" s="58"/>
      <c r="O632" s="58"/>
      <c r="P632" s="58"/>
      <c r="Q632" s="58"/>
      <c r="R632" s="58"/>
      <c r="S632" s="58"/>
      <c r="T632" s="58"/>
      <c r="U632" s="58"/>
      <c r="V632" s="58"/>
      <c r="W632" s="58"/>
      <c r="X632" s="58"/>
    </row>
    <row r="633" spans="2:24" ht="38.25" x14ac:dyDescent="0.25">
      <c r="B633" s="183" t="s">
        <v>1342</v>
      </c>
      <c r="C633" s="183" t="s">
        <v>50</v>
      </c>
      <c r="D633" s="183" t="s">
        <v>51</v>
      </c>
      <c r="E633" s="183" t="s">
        <v>1342</v>
      </c>
      <c r="F633" s="184">
        <v>89784</v>
      </c>
      <c r="G633" s="120" t="s">
        <v>1796</v>
      </c>
      <c r="H633" s="183" t="s">
        <v>108</v>
      </c>
      <c r="I633" s="266">
        <v>1</v>
      </c>
      <c r="J633" s="324" t="s">
        <v>1797</v>
      </c>
      <c r="K633" s="266">
        <v>28.18</v>
      </c>
      <c r="L633" s="266">
        <v>28.18</v>
      </c>
      <c r="M633" s="58"/>
      <c r="N633" s="58"/>
      <c r="O633" s="58"/>
      <c r="P633" s="58"/>
      <c r="Q633" s="58"/>
      <c r="R633" s="58"/>
      <c r="S633" s="58"/>
      <c r="T633" s="58"/>
      <c r="U633" s="58"/>
      <c r="V633" s="58"/>
      <c r="W633" s="58"/>
      <c r="X633" s="58"/>
    </row>
    <row r="634" spans="2:24" ht="38.25" x14ac:dyDescent="0.25">
      <c r="B634" s="183" t="s">
        <v>1343</v>
      </c>
      <c r="C634" s="183" t="s">
        <v>50</v>
      </c>
      <c r="D634" s="183" t="s">
        <v>51</v>
      </c>
      <c r="E634" s="183" t="s">
        <v>1343</v>
      </c>
      <c r="F634" s="184">
        <v>89733</v>
      </c>
      <c r="G634" s="120" t="s">
        <v>2089</v>
      </c>
      <c r="H634" s="183" t="s">
        <v>108</v>
      </c>
      <c r="I634" s="266">
        <v>8</v>
      </c>
      <c r="J634" s="324" t="s">
        <v>2090</v>
      </c>
      <c r="K634" s="266">
        <v>27.71</v>
      </c>
      <c r="L634" s="266">
        <v>221.68</v>
      </c>
      <c r="M634" s="58"/>
      <c r="N634" s="58"/>
      <c r="O634" s="58"/>
      <c r="P634" s="58"/>
      <c r="Q634" s="58"/>
      <c r="R634" s="58"/>
      <c r="S634" s="58"/>
      <c r="T634" s="58"/>
      <c r="U634" s="58"/>
      <c r="V634" s="58"/>
      <c r="W634" s="58"/>
      <c r="X634" s="58"/>
    </row>
    <row r="635" spans="2:24" ht="38.25" x14ac:dyDescent="0.25">
      <c r="B635" s="183" t="s">
        <v>1344</v>
      </c>
      <c r="C635" s="183" t="s">
        <v>50</v>
      </c>
      <c r="D635" s="183" t="s">
        <v>51</v>
      </c>
      <c r="E635" s="183" t="s">
        <v>1344</v>
      </c>
      <c r="F635" s="184">
        <v>89731</v>
      </c>
      <c r="G635" s="120" t="s">
        <v>1779</v>
      </c>
      <c r="H635" s="183" t="s">
        <v>108</v>
      </c>
      <c r="I635" s="266">
        <v>7</v>
      </c>
      <c r="J635" s="324" t="s">
        <v>1780</v>
      </c>
      <c r="K635" s="266">
        <v>17.18</v>
      </c>
      <c r="L635" s="266">
        <v>120.26</v>
      </c>
      <c r="M635" s="58"/>
      <c r="N635" s="58"/>
      <c r="O635" s="58"/>
      <c r="P635" s="58"/>
      <c r="Q635" s="58"/>
      <c r="R635" s="58"/>
      <c r="S635" s="58"/>
      <c r="T635" s="58"/>
      <c r="U635" s="58"/>
      <c r="V635" s="58"/>
      <c r="W635" s="58"/>
      <c r="X635" s="58"/>
    </row>
    <row r="636" spans="2:24" ht="38.25" x14ac:dyDescent="0.25">
      <c r="B636" s="183" t="s">
        <v>1345</v>
      </c>
      <c r="C636" s="183" t="s">
        <v>50</v>
      </c>
      <c r="D636" s="183" t="s">
        <v>51</v>
      </c>
      <c r="E636" s="183" t="s">
        <v>1345</v>
      </c>
      <c r="F636" s="184">
        <v>89712</v>
      </c>
      <c r="G636" s="120" t="s">
        <v>1790</v>
      </c>
      <c r="H636" s="183" t="s">
        <v>130</v>
      </c>
      <c r="I636" s="266">
        <v>27.71</v>
      </c>
      <c r="J636" s="324" t="s">
        <v>1791</v>
      </c>
      <c r="K636" s="266">
        <v>31.38</v>
      </c>
      <c r="L636" s="266">
        <v>869.53</v>
      </c>
      <c r="M636" s="58"/>
      <c r="N636" s="58"/>
      <c r="O636" s="58"/>
      <c r="P636" s="58"/>
      <c r="Q636" s="58"/>
      <c r="R636" s="58"/>
      <c r="S636" s="58"/>
      <c r="T636" s="58"/>
      <c r="U636" s="58"/>
      <c r="V636" s="58"/>
      <c r="W636" s="58"/>
      <c r="X636" s="58"/>
    </row>
    <row r="637" spans="2:24" ht="38.25" x14ac:dyDescent="0.25">
      <c r="B637" s="183" t="s">
        <v>1346</v>
      </c>
      <c r="C637" s="183" t="s">
        <v>50</v>
      </c>
      <c r="D637" s="183" t="s">
        <v>51</v>
      </c>
      <c r="E637" s="183" t="s">
        <v>1346</v>
      </c>
      <c r="F637" s="184">
        <v>89784</v>
      </c>
      <c r="G637" s="120" t="s">
        <v>1796</v>
      </c>
      <c r="H637" s="183" t="s">
        <v>108</v>
      </c>
      <c r="I637" s="266">
        <v>7</v>
      </c>
      <c r="J637" s="324" t="s">
        <v>1797</v>
      </c>
      <c r="K637" s="266">
        <v>28.18</v>
      </c>
      <c r="L637" s="266">
        <v>197.26</v>
      </c>
      <c r="M637" s="58"/>
      <c r="N637" s="58"/>
      <c r="O637" s="58"/>
      <c r="P637" s="58"/>
      <c r="Q637" s="58"/>
      <c r="R637" s="58"/>
      <c r="S637" s="58"/>
      <c r="T637" s="58"/>
      <c r="U637" s="58"/>
      <c r="V637" s="58"/>
      <c r="W637" s="58"/>
      <c r="X637" s="58"/>
    </row>
    <row r="638" spans="2:24" ht="38.25" x14ac:dyDescent="0.25">
      <c r="B638" s="183" t="s">
        <v>1347</v>
      </c>
      <c r="C638" s="183" t="s">
        <v>50</v>
      </c>
      <c r="D638" s="183" t="s">
        <v>51</v>
      </c>
      <c r="E638" s="183" t="s">
        <v>1347</v>
      </c>
      <c r="F638" s="184">
        <v>90443</v>
      </c>
      <c r="G638" s="120" t="s">
        <v>1798</v>
      </c>
      <c r="H638" s="183" t="s">
        <v>130</v>
      </c>
      <c r="I638" s="266">
        <v>6.93</v>
      </c>
      <c r="J638" s="324" t="s">
        <v>1799</v>
      </c>
      <c r="K638" s="266">
        <v>8.5399999999999991</v>
      </c>
      <c r="L638" s="266">
        <v>59.18</v>
      </c>
      <c r="M638" s="58"/>
      <c r="N638" s="58"/>
      <c r="O638" s="58"/>
      <c r="P638" s="58"/>
      <c r="Q638" s="58"/>
      <c r="R638" s="58"/>
      <c r="S638" s="58"/>
      <c r="T638" s="58"/>
      <c r="U638" s="58"/>
      <c r="V638" s="58"/>
      <c r="W638" s="58"/>
      <c r="X638" s="58"/>
    </row>
    <row r="639" spans="2:24" ht="38.25" x14ac:dyDescent="0.25">
      <c r="B639" s="183" t="s">
        <v>1348</v>
      </c>
      <c r="C639" s="183" t="s">
        <v>50</v>
      </c>
      <c r="D639" s="183" t="s">
        <v>51</v>
      </c>
      <c r="E639" s="183" t="s">
        <v>1348</v>
      </c>
      <c r="F639" s="184">
        <v>91222</v>
      </c>
      <c r="G639" s="120" t="s">
        <v>1800</v>
      </c>
      <c r="H639" s="183" t="s">
        <v>130</v>
      </c>
      <c r="I639" s="266">
        <v>27.71</v>
      </c>
      <c r="J639" s="324" t="s">
        <v>1801</v>
      </c>
      <c r="K639" s="266">
        <v>9.48</v>
      </c>
      <c r="L639" s="266">
        <v>262.69</v>
      </c>
      <c r="M639" s="58"/>
      <c r="N639" s="58"/>
      <c r="O639" s="58"/>
      <c r="P639" s="58"/>
      <c r="Q639" s="58"/>
      <c r="R639" s="58"/>
      <c r="S639" s="58"/>
      <c r="T639" s="58"/>
      <c r="U639" s="58"/>
      <c r="V639" s="58"/>
      <c r="W639" s="58"/>
      <c r="X639" s="58"/>
    </row>
    <row r="640" spans="2:24" ht="25.5" x14ac:dyDescent="0.25">
      <c r="B640" s="183" t="s">
        <v>1575</v>
      </c>
      <c r="C640" s="183" t="s">
        <v>50</v>
      </c>
      <c r="D640" s="183" t="s">
        <v>51</v>
      </c>
      <c r="E640" s="183" t="s">
        <v>1575</v>
      </c>
      <c r="F640" s="184">
        <v>93358</v>
      </c>
      <c r="G640" s="120" t="s">
        <v>1802</v>
      </c>
      <c r="H640" s="183" t="s">
        <v>1626</v>
      </c>
      <c r="I640" s="266">
        <v>4.2534000000000001</v>
      </c>
      <c r="J640" s="324" t="s">
        <v>1803</v>
      </c>
      <c r="K640" s="266">
        <v>97.32</v>
      </c>
      <c r="L640" s="266">
        <v>413.94</v>
      </c>
      <c r="M640" s="58"/>
      <c r="N640" s="58"/>
      <c r="O640" s="58"/>
      <c r="P640" s="58"/>
      <c r="Q640" s="58"/>
      <c r="R640" s="58"/>
      <c r="S640" s="58"/>
      <c r="T640" s="58"/>
      <c r="U640" s="58"/>
      <c r="V640" s="58"/>
      <c r="W640" s="58"/>
      <c r="X640" s="58"/>
    </row>
    <row r="641" spans="2:24" ht="25.5" x14ac:dyDescent="0.25">
      <c r="B641" s="183" t="s">
        <v>1576</v>
      </c>
      <c r="C641" s="183" t="s">
        <v>50</v>
      </c>
      <c r="D641" s="183" t="s">
        <v>51</v>
      </c>
      <c r="E641" s="183" t="s">
        <v>1576</v>
      </c>
      <c r="F641" s="184">
        <v>93382</v>
      </c>
      <c r="G641" s="120" t="s">
        <v>1670</v>
      </c>
      <c r="H641" s="183" t="s">
        <v>1626</v>
      </c>
      <c r="I641" s="266">
        <v>4.2534000000000001</v>
      </c>
      <c r="J641" s="324" t="s">
        <v>1671</v>
      </c>
      <c r="K641" s="266">
        <v>29.83</v>
      </c>
      <c r="L641" s="266">
        <v>126.87</v>
      </c>
      <c r="M641" s="58"/>
      <c r="N641" s="58"/>
      <c r="O641" s="58"/>
      <c r="P641" s="58"/>
      <c r="Q641" s="58"/>
      <c r="R641" s="58"/>
      <c r="S641" s="58"/>
      <c r="T641" s="58"/>
      <c r="U641" s="58"/>
      <c r="V641" s="58"/>
      <c r="W641" s="58"/>
      <c r="X641" s="58"/>
    </row>
    <row r="642" spans="2:24" x14ac:dyDescent="0.25">
      <c r="B642" s="36" t="s">
        <v>1349</v>
      </c>
      <c r="C642" s="36"/>
      <c r="D642" s="36"/>
      <c r="E642" s="36"/>
      <c r="F642" s="36"/>
      <c r="G642" s="37" t="s">
        <v>596</v>
      </c>
      <c r="H642" s="195"/>
      <c r="I642" s="196"/>
      <c r="J642" s="197"/>
      <c r="K642" s="196"/>
      <c r="L642" s="272">
        <v>10508.400000000001</v>
      </c>
      <c r="M642" s="58"/>
      <c r="N642" s="58"/>
      <c r="O642" s="58"/>
      <c r="P642" s="58"/>
      <c r="Q642" s="58"/>
      <c r="R642" s="58"/>
      <c r="S642" s="58"/>
      <c r="T642" s="58"/>
      <c r="U642" s="58"/>
      <c r="V642" s="58"/>
      <c r="W642" s="58"/>
      <c r="X642" s="58"/>
    </row>
    <row r="643" spans="2:24" ht="25.5" x14ac:dyDescent="0.25">
      <c r="B643" s="183" t="s">
        <v>1350</v>
      </c>
      <c r="C643" s="183" t="s">
        <v>50</v>
      </c>
      <c r="D643" s="183" t="s">
        <v>51</v>
      </c>
      <c r="E643" s="183" t="s">
        <v>1350</v>
      </c>
      <c r="F643" s="184">
        <v>94489</v>
      </c>
      <c r="G643" s="120" t="s">
        <v>1804</v>
      </c>
      <c r="H643" s="183" t="s">
        <v>108</v>
      </c>
      <c r="I643" s="266">
        <v>1</v>
      </c>
      <c r="J643" s="324" t="s">
        <v>1805</v>
      </c>
      <c r="K643" s="266">
        <v>34.770000000000003</v>
      </c>
      <c r="L643" s="266">
        <v>34.770000000000003</v>
      </c>
      <c r="M643" s="58"/>
      <c r="N643" s="58"/>
      <c r="O643" s="58"/>
      <c r="P643" s="58"/>
      <c r="Q643" s="58"/>
      <c r="R643" s="58"/>
      <c r="S643" s="58"/>
      <c r="T643" s="58"/>
      <c r="U643" s="58"/>
      <c r="V643" s="58"/>
      <c r="W643" s="58"/>
      <c r="X643" s="58"/>
    </row>
    <row r="644" spans="2:24" ht="51" x14ac:dyDescent="0.25">
      <c r="B644" s="183" t="s">
        <v>1351</v>
      </c>
      <c r="C644" s="183" t="s">
        <v>50</v>
      </c>
      <c r="D644" s="183" t="s">
        <v>51</v>
      </c>
      <c r="E644" s="183" t="s">
        <v>1351</v>
      </c>
      <c r="F644" s="184">
        <v>94703</v>
      </c>
      <c r="G644" s="120" t="s">
        <v>1806</v>
      </c>
      <c r="H644" s="183" t="s">
        <v>108</v>
      </c>
      <c r="I644" s="266">
        <v>1</v>
      </c>
      <c r="J644" s="324" t="s">
        <v>1807</v>
      </c>
      <c r="K644" s="266">
        <v>24.96</v>
      </c>
      <c r="L644" s="266">
        <v>24.96</v>
      </c>
      <c r="M644" s="58"/>
      <c r="N644" s="58"/>
      <c r="O644" s="58"/>
      <c r="P644" s="58"/>
      <c r="Q644" s="58"/>
      <c r="R644" s="58"/>
      <c r="S644" s="58"/>
      <c r="T644" s="58"/>
      <c r="U644" s="58"/>
      <c r="V644" s="58"/>
      <c r="W644" s="58"/>
      <c r="X644" s="58"/>
    </row>
    <row r="645" spans="2:24" ht="38.25" x14ac:dyDescent="0.25">
      <c r="B645" s="183" t="s">
        <v>1352</v>
      </c>
      <c r="C645" s="183" t="s">
        <v>50</v>
      </c>
      <c r="D645" s="183" t="s">
        <v>51</v>
      </c>
      <c r="E645" s="183" t="s">
        <v>1352</v>
      </c>
      <c r="F645" s="184">
        <v>89408</v>
      </c>
      <c r="G645" s="120" t="s">
        <v>1810</v>
      </c>
      <c r="H645" s="183" t="s">
        <v>108</v>
      </c>
      <c r="I645" s="266">
        <v>5</v>
      </c>
      <c r="J645" s="324" t="s">
        <v>1811</v>
      </c>
      <c r="K645" s="266">
        <v>9.83</v>
      </c>
      <c r="L645" s="266">
        <v>49.15</v>
      </c>
      <c r="M645" s="58"/>
      <c r="N645" s="58"/>
      <c r="O645" s="58"/>
      <c r="P645" s="58"/>
      <c r="Q645" s="58"/>
      <c r="R645" s="58"/>
      <c r="S645" s="58"/>
      <c r="T645" s="58"/>
      <c r="U645" s="58"/>
      <c r="V645" s="58"/>
      <c r="W645" s="58"/>
      <c r="X645" s="58"/>
    </row>
    <row r="646" spans="2:24" ht="25.5" x14ac:dyDescent="0.25">
      <c r="B646" s="183" t="s">
        <v>1353</v>
      </c>
      <c r="C646" s="183" t="s">
        <v>50</v>
      </c>
      <c r="D646" s="183" t="s">
        <v>51</v>
      </c>
      <c r="E646" s="183" t="s">
        <v>1353</v>
      </c>
      <c r="F646" s="184">
        <v>89424</v>
      </c>
      <c r="G646" s="120" t="s">
        <v>1812</v>
      </c>
      <c r="H646" s="183" t="s">
        <v>108</v>
      </c>
      <c r="I646" s="266">
        <v>2</v>
      </c>
      <c r="J646" s="324" t="s">
        <v>1813</v>
      </c>
      <c r="K646" s="266">
        <v>7.5</v>
      </c>
      <c r="L646" s="266">
        <v>15</v>
      </c>
      <c r="M646" s="58"/>
      <c r="N646" s="58"/>
      <c r="O646" s="58"/>
      <c r="P646" s="58"/>
      <c r="Q646" s="58"/>
      <c r="R646" s="58"/>
      <c r="S646" s="58"/>
      <c r="T646" s="58"/>
      <c r="U646" s="58"/>
      <c r="V646" s="58"/>
      <c r="W646" s="58"/>
      <c r="X646" s="58"/>
    </row>
    <row r="647" spans="2:24" ht="25.5" x14ac:dyDescent="0.25">
      <c r="B647" s="183" t="s">
        <v>1354</v>
      </c>
      <c r="C647" s="183" t="s">
        <v>50</v>
      </c>
      <c r="D647" s="183" t="s">
        <v>51</v>
      </c>
      <c r="E647" s="183" t="s">
        <v>1354</v>
      </c>
      <c r="F647" s="184">
        <v>89402</v>
      </c>
      <c r="G647" s="120" t="s">
        <v>1814</v>
      </c>
      <c r="H647" s="183" t="s">
        <v>130</v>
      </c>
      <c r="I647" s="266">
        <v>70.069999999999993</v>
      </c>
      <c r="J647" s="324" t="s">
        <v>1815</v>
      </c>
      <c r="K647" s="266">
        <v>14</v>
      </c>
      <c r="L647" s="266">
        <v>980.98</v>
      </c>
      <c r="M647" s="58"/>
      <c r="N647" s="58"/>
      <c r="O647" s="58"/>
      <c r="P647" s="58"/>
      <c r="Q647" s="58"/>
      <c r="R647" s="58"/>
      <c r="S647" s="58"/>
      <c r="T647" s="58"/>
      <c r="U647" s="58"/>
      <c r="V647" s="58"/>
      <c r="W647" s="58"/>
      <c r="X647" s="58"/>
    </row>
    <row r="648" spans="2:24" ht="25.5" x14ac:dyDescent="0.25">
      <c r="B648" s="183" t="s">
        <v>1355</v>
      </c>
      <c r="C648" s="183" t="s">
        <v>50</v>
      </c>
      <c r="D648" s="183" t="s">
        <v>51</v>
      </c>
      <c r="E648" s="183" t="s">
        <v>1355</v>
      </c>
      <c r="F648" s="184">
        <v>102610</v>
      </c>
      <c r="G648" s="120" t="s">
        <v>2091</v>
      </c>
      <c r="H648" s="183" t="s">
        <v>108</v>
      </c>
      <c r="I648" s="266">
        <v>1</v>
      </c>
      <c r="J648" s="324" t="s">
        <v>2092</v>
      </c>
      <c r="K648" s="266">
        <v>2500.69</v>
      </c>
      <c r="L648" s="266">
        <v>2500.69</v>
      </c>
      <c r="M648" s="58"/>
      <c r="N648" s="58"/>
      <c r="O648" s="58"/>
      <c r="P648" s="58"/>
      <c r="Q648" s="58"/>
      <c r="R648" s="58"/>
      <c r="S648" s="58"/>
      <c r="T648" s="58"/>
      <c r="U648" s="58"/>
      <c r="V648" s="58"/>
      <c r="W648" s="58"/>
      <c r="X648" s="58"/>
    </row>
    <row r="649" spans="2:24" ht="25.5" x14ac:dyDescent="0.25">
      <c r="B649" s="183" t="s">
        <v>1356</v>
      </c>
      <c r="C649" s="183" t="s">
        <v>50</v>
      </c>
      <c r="D649" s="183" t="s">
        <v>51</v>
      </c>
      <c r="E649" s="183" t="s">
        <v>1356</v>
      </c>
      <c r="F649" s="184">
        <v>94499</v>
      </c>
      <c r="G649" s="120" t="s">
        <v>2093</v>
      </c>
      <c r="H649" s="183" t="s">
        <v>108</v>
      </c>
      <c r="I649" s="266">
        <v>1</v>
      </c>
      <c r="J649" s="324" t="s">
        <v>2094</v>
      </c>
      <c r="K649" s="266">
        <v>357.26</v>
      </c>
      <c r="L649" s="266">
        <v>357.26</v>
      </c>
      <c r="M649" s="58"/>
      <c r="N649" s="58"/>
      <c r="O649" s="58"/>
      <c r="P649" s="58"/>
      <c r="Q649" s="58"/>
      <c r="R649" s="58"/>
      <c r="S649" s="58"/>
      <c r="T649" s="58"/>
      <c r="U649" s="58"/>
      <c r="V649" s="58"/>
      <c r="W649" s="58"/>
      <c r="X649" s="58"/>
    </row>
    <row r="650" spans="2:24" ht="38.25" x14ac:dyDescent="0.25">
      <c r="B650" s="183" t="s">
        <v>1357</v>
      </c>
      <c r="C650" s="183" t="s">
        <v>50</v>
      </c>
      <c r="D650" s="183" t="s">
        <v>51</v>
      </c>
      <c r="E650" s="183" t="s">
        <v>1357</v>
      </c>
      <c r="F650" s="184">
        <v>89987</v>
      </c>
      <c r="G650" s="120" t="s">
        <v>1816</v>
      </c>
      <c r="H650" s="183" t="s">
        <v>108</v>
      </c>
      <c r="I650" s="266">
        <v>9</v>
      </c>
      <c r="J650" s="324" t="s">
        <v>1817</v>
      </c>
      <c r="K650" s="266">
        <v>115.41</v>
      </c>
      <c r="L650" s="266">
        <v>1038.69</v>
      </c>
      <c r="M650" s="58"/>
      <c r="N650" s="58"/>
      <c r="O650" s="58"/>
      <c r="P650" s="58"/>
      <c r="Q650" s="58"/>
      <c r="R650" s="58"/>
      <c r="S650" s="58"/>
      <c r="T650" s="58"/>
      <c r="U650" s="58"/>
      <c r="V650" s="58"/>
      <c r="W650" s="58"/>
      <c r="X650" s="58"/>
    </row>
    <row r="651" spans="2:24" ht="25.5" x14ac:dyDescent="0.25">
      <c r="B651" s="183" t="s">
        <v>1358</v>
      </c>
      <c r="C651" s="183" t="s">
        <v>50</v>
      </c>
      <c r="D651" s="183" t="s">
        <v>51</v>
      </c>
      <c r="E651" s="183" t="s">
        <v>1358</v>
      </c>
      <c r="F651" s="184">
        <v>94490</v>
      </c>
      <c r="G651" s="120" t="s">
        <v>1818</v>
      </c>
      <c r="H651" s="183" t="s">
        <v>108</v>
      </c>
      <c r="I651" s="266">
        <v>1</v>
      </c>
      <c r="J651" s="324" t="s">
        <v>1819</v>
      </c>
      <c r="K651" s="266">
        <v>51.36</v>
      </c>
      <c r="L651" s="266">
        <v>51.36</v>
      </c>
      <c r="M651" s="58"/>
      <c r="N651" s="58"/>
      <c r="O651" s="58"/>
      <c r="P651" s="58"/>
      <c r="Q651" s="58"/>
      <c r="R651" s="58"/>
      <c r="S651" s="58"/>
      <c r="T651" s="58"/>
      <c r="U651" s="58"/>
      <c r="V651" s="58"/>
      <c r="W651" s="58"/>
      <c r="X651" s="58"/>
    </row>
    <row r="652" spans="2:24" ht="51" x14ac:dyDescent="0.25">
      <c r="B652" s="183" t="s">
        <v>1359</v>
      </c>
      <c r="C652" s="183" t="s">
        <v>50</v>
      </c>
      <c r="D652" s="183" t="s">
        <v>51</v>
      </c>
      <c r="E652" s="183" t="s">
        <v>1359</v>
      </c>
      <c r="F652" s="184">
        <v>94704</v>
      </c>
      <c r="G652" s="120" t="s">
        <v>1822</v>
      </c>
      <c r="H652" s="183" t="s">
        <v>108</v>
      </c>
      <c r="I652" s="266">
        <v>2</v>
      </c>
      <c r="J652" s="324" t="s">
        <v>1823</v>
      </c>
      <c r="K652" s="266">
        <v>32.549999999999997</v>
      </c>
      <c r="L652" s="266">
        <v>65.099999999999994</v>
      </c>
      <c r="M652" s="58"/>
      <c r="N652" s="58"/>
      <c r="O652" s="58"/>
      <c r="P652" s="58"/>
      <c r="Q652" s="58"/>
      <c r="R652" s="58"/>
      <c r="S652" s="58"/>
      <c r="T652" s="58"/>
      <c r="U652" s="58"/>
      <c r="V652" s="58"/>
      <c r="W652" s="58"/>
      <c r="X652" s="58"/>
    </row>
    <row r="653" spans="2:24" ht="51" x14ac:dyDescent="0.25">
      <c r="B653" s="183" t="s">
        <v>1360</v>
      </c>
      <c r="C653" s="183" t="s">
        <v>50</v>
      </c>
      <c r="D653" s="183" t="s">
        <v>51</v>
      </c>
      <c r="E653" s="183" t="s">
        <v>1360</v>
      </c>
      <c r="F653" s="184">
        <v>94789</v>
      </c>
      <c r="G653" s="120" t="s">
        <v>2095</v>
      </c>
      <c r="H653" s="183" t="s">
        <v>108</v>
      </c>
      <c r="I653" s="266">
        <v>1</v>
      </c>
      <c r="J653" s="324" t="s">
        <v>2096</v>
      </c>
      <c r="K653" s="266">
        <v>276.24</v>
      </c>
      <c r="L653" s="266">
        <v>276.24</v>
      </c>
      <c r="M653" s="58"/>
      <c r="N653" s="58"/>
      <c r="O653" s="58"/>
      <c r="P653" s="58"/>
      <c r="Q653" s="58"/>
      <c r="R653" s="58"/>
      <c r="S653" s="58"/>
      <c r="T653" s="58"/>
      <c r="U653" s="58"/>
      <c r="V653" s="58"/>
      <c r="W653" s="58"/>
      <c r="X653" s="58"/>
    </row>
    <row r="654" spans="2:24" ht="38.25" x14ac:dyDescent="0.25">
      <c r="B654" s="183" t="s">
        <v>1361</v>
      </c>
      <c r="C654" s="183" t="s">
        <v>50</v>
      </c>
      <c r="D654" s="183" t="s">
        <v>51</v>
      </c>
      <c r="E654" s="183" t="s">
        <v>1361</v>
      </c>
      <c r="F654" s="184">
        <v>89383</v>
      </c>
      <c r="G654" s="120" t="s">
        <v>1826</v>
      </c>
      <c r="H654" s="183" t="s">
        <v>108</v>
      </c>
      <c r="I654" s="266">
        <v>18</v>
      </c>
      <c r="J654" s="324" t="s">
        <v>1827</v>
      </c>
      <c r="K654" s="266">
        <v>7.55</v>
      </c>
      <c r="L654" s="266">
        <v>135.9</v>
      </c>
      <c r="M654" s="58"/>
      <c r="N654" s="58"/>
      <c r="O654" s="58"/>
      <c r="P654" s="58"/>
      <c r="Q654" s="58"/>
      <c r="R654" s="58"/>
      <c r="S654" s="58"/>
      <c r="T654" s="58"/>
      <c r="U654" s="58"/>
      <c r="V654" s="58"/>
      <c r="W654" s="58"/>
      <c r="X654" s="58"/>
    </row>
    <row r="655" spans="2:24" ht="51" x14ac:dyDescent="0.25">
      <c r="B655" s="183" t="s">
        <v>1362</v>
      </c>
      <c r="C655" s="183" t="s">
        <v>50</v>
      </c>
      <c r="D655" s="183" t="s">
        <v>51</v>
      </c>
      <c r="E655" s="183" t="s">
        <v>1362</v>
      </c>
      <c r="F655" s="184">
        <v>94662</v>
      </c>
      <c r="G655" s="120" t="s">
        <v>1828</v>
      </c>
      <c r="H655" s="183" t="s">
        <v>108</v>
      </c>
      <c r="I655" s="266">
        <v>2</v>
      </c>
      <c r="J655" s="324" t="s">
        <v>1691</v>
      </c>
      <c r="K655" s="266">
        <v>15.68</v>
      </c>
      <c r="L655" s="266">
        <v>31.36</v>
      </c>
      <c r="M655" s="58"/>
      <c r="N655" s="58"/>
      <c r="O655" s="58"/>
      <c r="P655" s="58"/>
      <c r="Q655" s="58"/>
      <c r="R655" s="58"/>
      <c r="S655" s="58"/>
      <c r="T655" s="58"/>
      <c r="U655" s="58"/>
      <c r="V655" s="58"/>
      <c r="W655" s="58"/>
      <c r="X655" s="58"/>
    </row>
    <row r="656" spans="2:24" ht="51" x14ac:dyDescent="0.25">
      <c r="B656" s="183" t="s">
        <v>1363</v>
      </c>
      <c r="C656" s="183" t="s">
        <v>50</v>
      </c>
      <c r="D656" s="183" t="s">
        <v>51</v>
      </c>
      <c r="E656" s="183" t="s">
        <v>1363</v>
      </c>
      <c r="F656" s="184">
        <v>94666</v>
      </c>
      <c r="G656" s="120" t="s">
        <v>2097</v>
      </c>
      <c r="H656" s="183" t="s">
        <v>108</v>
      </c>
      <c r="I656" s="266">
        <v>2</v>
      </c>
      <c r="J656" s="324" t="s">
        <v>2098</v>
      </c>
      <c r="K656" s="266">
        <v>42.71</v>
      </c>
      <c r="L656" s="266">
        <v>85.42</v>
      </c>
      <c r="M656" s="58"/>
      <c r="N656" s="58"/>
      <c r="O656" s="58"/>
      <c r="P656" s="58"/>
      <c r="Q656" s="58"/>
      <c r="R656" s="58"/>
      <c r="S656" s="58"/>
      <c r="T656" s="58"/>
      <c r="U656" s="58"/>
      <c r="V656" s="58"/>
      <c r="W656" s="58"/>
      <c r="X656" s="58"/>
    </row>
    <row r="657" spans="2:24" ht="38.25" x14ac:dyDescent="0.25">
      <c r="B657" s="183" t="s">
        <v>1364</v>
      </c>
      <c r="C657" s="183" t="s">
        <v>50</v>
      </c>
      <c r="D657" s="183" t="s">
        <v>51</v>
      </c>
      <c r="E657" s="183" t="s">
        <v>1364</v>
      </c>
      <c r="F657" s="184">
        <v>103966</v>
      </c>
      <c r="G657" s="120" t="s">
        <v>1829</v>
      </c>
      <c r="H657" s="183" t="s">
        <v>108</v>
      </c>
      <c r="I657" s="266">
        <v>6</v>
      </c>
      <c r="J657" s="324" t="s">
        <v>1830</v>
      </c>
      <c r="K657" s="266">
        <v>11.43</v>
      </c>
      <c r="L657" s="266">
        <v>68.58</v>
      </c>
      <c r="M657" s="58"/>
      <c r="N657" s="58"/>
      <c r="O657" s="58"/>
      <c r="P657" s="58"/>
      <c r="Q657" s="58"/>
      <c r="R657" s="58"/>
      <c r="S657" s="58"/>
      <c r="T657" s="58"/>
      <c r="U657" s="58"/>
      <c r="V657" s="58"/>
      <c r="W657" s="58"/>
      <c r="X657" s="58"/>
    </row>
    <row r="658" spans="2:24" x14ac:dyDescent="0.25">
      <c r="B658" s="183" t="s">
        <v>1365</v>
      </c>
      <c r="C658" s="183" t="s">
        <v>50</v>
      </c>
      <c r="D658" s="183" t="s">
        <v>93</v>
      </c>
      <c r="E658" s="183" t="s">
        <v>1365</v>
      </c>
      <c r="F658" s="184">
        <v>53366</v>
      </c>
      <c r="G658" s="120" t="s">
        <v>1574</v>
      </c>
      <c r="H658" s="183" t="s">
        <v>108</v>
      </c>
      <c r="I658" s="266">
        <v>2</v>
      </c>
      <c r="J658" s="324">
        <v>43.36</v>
      </c>
      <c r="K658" s="266">
        <v>52.99</v>
      </c>
      <c r="L658" s="266">
        <v>105.98</v>
      </c>
      <c r="M658" s="58"/>
      <c r="N658" s="58"/>
      <c r="O658" s="58"/>
      <c r="P658" s="58"/>
      <c r="Q658" s="58"/>
      <c r="R658" s="58"/>
      <c r="S658" s="58"/>
      <c r="T658" s="58"/>
      <c r="U658" s="58"/>
      <c r="V658" s="58"/>
      <c r="W658" s="58"/>
      <c r="X658" s="58"/>
    </row>
    <row r="659" spans="2:24" ht="38.25" x14ac:dyDescent="0.25">
      <c r="B659" s="183" t="s">
        <v>1366</v>
      </c>
      <c r="C659" s="183" t="s">
        <v>50</v>
      </c>
      <c r="D659" s="183" t="s">
        <v>51</v>
      </c>
      <c r="E659" s="183" t="s">
        <v>1366</v>
      </c>
      <c r="F659" s="184">
        <v>89409</v>
      </c>
      <c r="G659" s="120" t="s">
        <v>1808</v>
      </c>
      <c r="H659" s="183" t="s">
        <v>108</v>
      </c>
      <c r="I659" s="266">
        <v>1</v>
      </c>
      <c r="J659" s="324" t="s">
        <v>1809</v>
      </c>
      <c r="K659" s="266">
        <v>10.77</v>
      </c>
      <c r="L659" s="266">
        <v>10.77</v>
      </c>
      <c r="M659" s="58"/>
      <c r="N659" s="58"/>
      <c r="O659" s="58"/>
      <c r="P659" s="58"/>
      <c r="Q659" s="58"/>
      <c r="R659" s="58"/>
      <c r="S659" s="58"/>
      <c r="T659" s="58"/>
      <c r="U659" s="58"/>
      <c r="V659" s="58"/>
      <c r="W659" s="58"/>
      <c r="X659" s="58"/>
    </row>
    <row r="660" spans="2:24" ht="25.5" x14ac:dyDescent="0.25">
      <c r="B660" s="183" t="s">
        <v>1367</v>
      </c>
      <c r="C660" s="183" t="s">
        <v>50</v>
      </c>
      <c r="D660" s="183" t="s">
        <v>51</v>
      </c>
      <c r="E660" s="183" t="s">
        <v>1367</v>
      </c>
      <c r="F660" s="184">
        <v>89502</v>
      </c>
      <c r="G660" s="120" t="s">
        <v>2099</v>
      </c>
      <c r="H660" s="183" t="s">
        <v>108</v>
      </c>
      <c r="I660" s="266">
        <v>1</v>
      </c>
      <c r="J660" s="324" t="s">
        <v>2100</v>
      </c>
      <c r="K660" s="266">
        <v>19.89</v>
      </c>
      <c r="L660" s="266">
        <v>19.89</v>
      </c>
      <c r="M660" s="58"/>
      <c r="N660" s="58"/>
      <c r="O660" s="58"/>
      <c r="P660" s="58"/>
      <c r="Q660" s="58"/>
      <c r="R660" s="58"/>
      <c r="S660" s="58"/>
      <c r="T660" s="58"/>
      <c r="U660" s="58"/>
      <c r="V660" s="58"/>
      <c r="W660" s="58"/>
      <c r="X660" s="58"/>
    </row>
    <row r="661" spans="2:24" ht="25.5" x14ac:dyDescent="0.25">
      <c r="B661" s="183" t="s">
        <v>1368</v>
      </c>
      <c r="C661" s="183" t="s">
        <v>50</v>
      </c>
      <c r="D661" s="183" t="s">
        <v>51</v>
      </c>
      <c r="E661" s="183" t="s">
        <v>1368</v>
      </c>
      <c r="F661" s="184">
        <v>89515</v>
      </c>
      <c r="G661" s="120" t="s">
        <v>2101</v>
      </c>
      <c r="H661" s="183" t="s">
        <v>108</v>
      </c>
      <c r="I661" s="266">
        <v>1</v>
      </c>
      <c r="J661" s="324" t="s">
        <v>2102</v>
      </c>
      <c r="K661" s="266">
        <v>97.38</v>
      </c>
      <c r="L661" s="266">
        <v>97.38</v>
      </c>
      <c r="M661" s="58"/>
      <c r="N661" s="58"/>
      <c r="O661" s="58"/>
      <c r="P661" s="58"/>
      <c r="Q661" s="58"/>
      <c r="R661" s="58"/>
      <c r="S661" s="58"/>
      <c r="T661" s="58"/>
      <c r="U661" s="58"/>
      <c r="V661" s="58"/>
      <c r="W661" s="58"/>
      <c r="X661" s="58"/>
    </row>
    <row r="662" spans="2:24" ht="38.25" x14ac:dyDescent="0.25">
      <c r="B662" s="183" t="s">
        <v>1369</v>
      </c>
      <c r="C662" s="183" t="s">
        <v>50</v>
      </c>
      <c r="D662" s="183" t="s">
        <v>51</v>
      </c>
      <c r="E662" s="183" t="s">
        <v>1369</v>
      </c>
      <c r="F662" s="184">
        <v>89408</v>
      </c>
      <c r="G662" s="120" t="s">
        <v>1810</v>
      </c>
      <c r="H662" s="183" t="s">
        <v>108</v>
      </c>
      <c r="I662" s="266">
        <v>6</v>
      </c>
      <c r="J662" s="324" t="s">
        <v>1811</v>
      </c>
      <c r="K662" s="266">
        <v>9.83</v>
      </c>
      <c r="L662" s="266">
        <v>58.98</v>
      </c>
      <c r="M662" s="58"/>
      <c r="N662" s="58"/>
      <c r="O662" s="58"/>
      <c r="P662" s="58"/>
      <c r="Q662" s="58"/>
      <c r="R662" s="58"/>
      <c r="S662" s="58"/>
      <c r="T662" s="58"/>
      <c r="U662" s="58"/>
      <c r="V662" s="58"/>
      <c r="W662" s="58"/>
      <c r="X662" s="58"/>
    </row>
    <row r="663" spans="2:24" ht="38.25" x14ac:dyDescent="0.25">
      <c r="B663" s="183" t="s">
        <v>1370</v>
      </c>
      <c r="C663" s="183" t="s">
        <v>50</v>
      </c>
      <c r="D663" s="183" t="s">
        <v>51</v>
      </c>
      <c r="E663" s="183" t="s">
        <v>1370</v>
      </c>
      <c r="F663" s="184">
        <v>89413</v>
      </c>
      <c r="G663" s="120" t="s">
        <v>1835</v>
      </c>
      <c r="H663" s="183" t="s">
        <v>108</v>
      </c>
      <c r="I663" s="266">
        <v>3</v>
      </c>
      <c r="J663" s="324" t="s">
        <v>1836</v>
      </c>
      <c r="K663" s="266">
        <v>13.83</v>
      </c>
      <c r="L663" s="266">
        <v>41.49</v>
      </c>
      <c r="M663" s="58"/>
      <c r="N663" s="58"/>
      <c r="O663" s="58"/>
      <c r="P663" s="58"/>
      <c r="Q663" s="58"/>
      <c r="R663" s="58"/>
      <c r="S663" s="58"/>
      <c r="T663" s="58"/>
      <c r="U663" s="58"/>
      <c r="V663" s="58"/>
      <c r="W663" s="58"/>
      <c r="X663" s="58"/>
    </row>
    <row r="664" spans="2:24" ht="38.25" x14ac:dyDescent="0.25">
      <c r="B664" s="183" t="s">
        <v>1371</v>
      </c>
      <c r="C664" s="183" t="s">
        <v>50</v>
      </c>
      <c r="D664" s="183" t="s">
        <v>51</v>
      </c>
      <c r="E664" s="183" t="s">
        <v>1371</v>
      </c>
      <c r="F664" s="184">
        <v>94678</v>
      </c>
      <c r="G664" s="120" t="s">
        <v>1837</v>
      </c>
      <c r="H664" s="183" t="s">
        <v>108</v>
      </c>
      <c r="I664" s="266">
        <v>2</v>
      </c>
      <c r="J664" s="324" t="s">
        <v>1838</v>
      </c>
      <c r="K664" s="266">
        <v>19.43</v>
      </c>
      <c r="L664" s="266">
        <v>38.86</v>
      </c>
      <c r="M664" s="58"/>
      <c r="N664" s="58"/>
      <c r="O664" s="58"/>
      <c r="P664" s="58"/>
      <c r="Q664" s="58"/>
      <c r="R664" s="58"/>
      <c r="S664" s="58"/>
      <c r="T664" s="58"/>
      <c r="U664" s="58"/>
      <c r="V664" s="58"/>
      <c r="W664" s="58"/>
      <c r="X664" s="58"/>
    </row>
    <row r="665" spans="2:24" ht="38.25" x14ac:dyDescent="0.25">
      <c r="B665" s="183" t="s">
        <v>1372</v>
      </c>
      <c r="C665" s="183" t="s">
        <v>50</v>
      </c>
      <c r="D665" s="183" t="s">
        <v>51</v>
      </c>
      <c r="E665" s="183" t="s">
        <v>1372</v>
      </c>
      <c r="F665" s="184">
        <v>94682</v>
      </c>
      <c r="G665" s="120" t="s">
        <v>2103</v>
      </c>
      <c r="H665" s="183" t="s">
        <v>108</v>
      </c>
      <c r="I665" s="266">
        <v>2</v>
      </c>
      <c r="J665" s="324" t="s">
        <v>2104</v>
      </c>
      <c r="K665" s="266">
        <v>128.24</v>
      </c>
      <c r="L665" s="266">
        <v>256.48</v>
      </c>
      <c r="M665" s="58"/>
      <c r="N665" s="58"/>
      <c r="O665" s="58"/>
      <c r="P665" s="58"/>
      <c r="Q665" s="58"/>
      <c r="R665" s="58"/>
      <c r="S665" s="58"/>
      <c r="T665" s="58"/>
      <c r="U665" s="58"/>
      <c r="V665" s="58"/>
      <c r="W665" s="58"/>
      <c r="X665" s="58"/>
    </row>
    <row r="666" spans="2:24" ht="25.5" x14ac:dyDescent="0.25">
      <c r="B666" s="183" t="s">
        <v>1373</v>
      </c>
      <c r="C666" s="183" t="s">
        <v>50</v>
      </c>
      <c r="D666" s="183" t="s">
        <v>51</v>
      </c>
      <c r="E666" s="183" t="s">
        <v>1373</v>
      </c>
      <c r="F666" s="184">
        <v>89424</v>
      </c>
      <c r="G666" s="120" t="s">
        <v>1812</v>
      </c>
      <c r="H666" s="183" t="s">
        <v>108</v>
      </c>
      <c r="I666" s="266">
        <v>7</v>
      </c>
      <c r="J666" s="324" t="s">
        <v>1813</v>
      </c>
      <c r="K666" s="266">
        <v>7.5</v>
      </c>
      <c r="L666" s="266">
        <v>52.5</v>
      </c>
      <c r="M666" s="58"/>
      <c r="N666" s="58"/>
      <c r="O666" s="58"/>
      <c r="P666" s="58"/>
      <c r="Q666" s="58"/>
      <c r="R666" s="58"/>
      <c r="S666" s="58"/>
      <c r="T666" s="58"/>
      <c r="U666" s="58"/>
      <c r="V666" s="58"/>
      <c r="W666" s="58"/>
      <c r="X666" s="58"/>
    </row>
    <row r="667" spans="2:24" ht="25.5" x14ac:dyDescent="0.25">
      <c r="B667" s="183" t="s">
        <v>1374</v>
      </c>
      <c r="C667" s="183" t="s">
        <v>50</v>
      </c>
      <c r="D667" s="183" t="s">
        <v>51</v>
      </c>
      <c r="E667" s="183" t="s">
        <v>1374</v>
      </c>
      <c r="F667" s="184">
        <v>89431</v>
      </c>
      <c r="G667" s="120" t="s">
        <v>1839</v>
      </c>
      <c r="H667" s="183" t="s">
        <v>108</v>
      </c>
      <c r="I667" s="266">
        <v>1</v>
      </c>
      <c r="J667" s="324" t="s">
        <v>1840</v>
      </c>
      <c r="K667" s="266">
        <v>10.41</v>
      </c>
      <c r="L667" s="266">
        <v>10.41</v>
      </c>
      <c r="M667" s="58"/>
      <c r="N667" s="58"/>
      <c r="O667" s="58"/>
      <c r="P667" s="58"/>
      <c r="Q667" s="58"/>
      <c r="R667" s="58"/>
      <c r="S667" s="58"/>
      <c r="T667" s="58"/>
      <c r="U667" s="58"/>
      <c r="V667" s="58"/>
      <c r="W667" s="58"/>
      <c r="X667" s="58"/>
    </row>
    <row r="668" spans="2:24" ht="38.25" x14ac:dyDescent="0.25">
      <c r="B668" s="183" t="s">
        <v>1375</v>
      </c>
      <c r="C668" s="183" t="s">
        <v>50</v>
      </c>
      <c r="D668" s="183" t="s">
        <v>51</v>
      </c>
      <c r="E668" s="183" t="s">
        <v>1375</v>
      </c>
      <c r="F668" s="184">
        <v>94663</v>
      </c>
      <c r="G668" s="120" t="s">
        <v>1841</v>
      </c>
      <c r="H668" s="183" t="s">
        <v>108</v>
      </c>
      <c r="I668" s="266">
        <v>2</v>
      </c>
      <c r="J668" s="324" t="s">
        <v>1842</v>
      </c>
      <c r="K668" s="266">
        <v>15.55</v>
      </c>
      <c r="L668" s="266">
        <v>31.1</v>
      </c>
      <c r="M668" s="58"/>
      <c r="N668" s="58"/>
      <c r="O668" s="58"/>
      <c r="P668" s="58"/>
      <c r="Q668" s="58"/>
      <c r="R668" s="58"/>
      <c r="S668" s="58"/>
      <c r="T668" s="58"/>
      <c r="U668" s="58"/>
      <c r="V668" s="58"/>
      <c r="W668" s="58"/>
      <c r="X668" s="58"/>
    </row>
    <row r="669" spans="2:24" ht="25.5" x14ac:dyDescent="0.25">
      <c r="B669" s="183" t="s">
        <v>1376</v>
      </c>
      <c r="C669" s="183" t="s">
        <v>50</v>
      </c>
      <c r="D669" s="183" t="s">
        <v>51</v>
      </c>
      <c r="E669" s="183" t="s">
        <v>1376</v>
      </c>
      <c r="F669" s="184">
        <v>89402</v>
      </c>
      <c r="G669" s="120" t="s">
        <v>1814</v>
      </c>
      <c r="H669" s="183" t="s">
        <v>130</v>
      </c>
      <c r="I669" s="266">
        <v>31.84</v>
      </c>
      <c r="J669" s="324" t="s">
        <v>1815</v>
      </c>
      <c r="K669" s="266">
        <v>14</v>
      </c>
      <c r="L669" s="266">
        <v>445.76</v>
      </c>
      <c r="M669" s="58"/>
      <c r="N669" s="58"/>
      <c r="O669" s="58"/>
      <c r="P669" s="58"/>
      <c r="Q669" s="58"/>
      <c r="R669" s="58"/>
      <c r="S669" s="58"/>
      <c r="T669" s="58"/>
      <c r="U669" s="58"/>
      <c r="V669" s="58"/>
      <c r="W669" s="58"/>
      <c r="X669" s="58"/>
    </row>
    <row r="670" spans="2:24" ht="25.5" x14ac:dyDescent="0.25">
      <c r="B670" s="183" t="s">
        <v>1377</v>
      </c>
      <c r="C670" s="183" t="s">
        <v>50</v>
      </c>
      <c r="D670" s="183" t="s">
        <v>51</v>
      </c>
      <c r="E670" s="183" t="s">
        <v>1377</v>
      </c>
      <c r="F670" s="184">
        <v>89357</v>
      </c>
      <c r="G670" s="120" t="s">
        <v>1843</v>
      </c>
      <c r="H670" s="183" t="s">
        <v>130</v>
      </c>
      <c r="I670" s="266">
        <v>32.53</v>
      </c>
      <c r="J670" s="324" t="s">
        <v>1844</v>
      </c>
      <c r="K670" s="266">
        <v>36.31</v>
      </c>
      <c r="L670" s="266">
        <v>1181.1600000000001</v>
      </c>
      <c r="M670" s="58"/>
      <c r="N670" s="58"/>
      <c r="O670" s="58"/>
      <c r="P670" s="58"/>
      <c r="Q670" s="58"/>
      <c r="R670" s="58"/>
      <c r="S670" s="58"/>
      <c r="T670" s="58"/>
      <c r="U670" s="58"/>
      <c r="V670" s="58"/>
      <c r="W670" s="58"/>
      <c r="X670" s="58"/>
    </row>
    <row r="671" spans="2:24" ht="38.25" x14ac:dyDescent="0.25">
      <c r="B671" s="183" t="s">
        <v>1378</v>
      </c>
      <c r="C671" s="183" t="s">
        <v>50</v>
      </c>
      <c r="D671" s="183" t="s">
        <v>51</v>
      </c>
      <c r="E671" s="183" t="s">
        <v>1378</v>
      </c>
      <c r="F671" s="184">
        <v>94651</v>
      </c>
      <c r="G671" s="120" t="s">
        <v>1845</v>
      </c>
      <c r="H671" s="183" t="s">
        <v>130</v>
      </c>
      <c r="I671" s="266">
        <v>23.11</v>
      </c>
      <c r="J671" s="324" t="s">
        <v>1846</v>
      </c>
      <c r="K671" s="266">
        <v>29.58</v>
      </c>
      <c r="L671" s="266">
        <v>683.59</v>
      </c>
      <c r="M671" s="58"/>
      <c r="N671" s="58"/>
      <c r="O671" s="58"/>
      <c r="P671" s="58"/>
      <c r="Q671" s="58"/>
      <c r="R671" s="58"/>
      <c r="S671" s="58"/>
      <c r="T671" s="58"/>
      <c r="U671" s="58"/>
      <c r="V671" s="58"/>
      <c r="W671" s="58"/>
      <c r="X671" s="58"/>
    </row>
    <row r="672" spans="2:24" ht="38.25" x14ac:dyDescent="0.25">
      <c r="B672" s="183" t="s">
        <v>1379</v>
      </c>
      <c r="C672" s="183" t="s">
        <v>50</v>
      </c>
      <c r="D672" s="183" t="s">
        <v>51</v>
      </c>
      <c r="E672" s="183" t="s">
        <v>1379</v>
      </c>
      <c r="F672" s="184">
        <v>94653</v>
      </c>
      <c r="G672" s="120" t="s">
        <v>2105</v>
      </c>
      <c r="H672" s="183" t="s">
        <v>130</v>
      </c>
      <c r="I672" s="266">
        <v>4.43</v>
      </c>
      <c r="J672" s="324" t="s">
        <v>2106</v>
      </c>
      <c r="K672" s="266">
        <v>67.56</v>
      </c>
      <c r="L672" s="266">
        <v>299.29000000000002</v>
      </c>
      <c r="M672" s="58"/>
      <c r="N672" s="58"/>
      <c r="O672" s="58"/>
      <c r="P672" s="58"/>
      <c r="Q672" s="58"/>
      <c r="R672" s="58"/>
      <c r="S672" s="58"/>
      <c r="T672" s="58"/>
      <c r="U672" s="58"/>
      <c r="V672" s="58"/>
      <c r="W672" s="58"/>
      <c r="X672" s="58"/>
    </row>
    <row r="673" spans="2:24" ht="25.5" x14ac:dyDescent="0.25">
      <c r="B673" s="183" t="s">
        <v>1380</v>
      </c>
      <c r="C673" s="183" t="s">
        <v>50</v>
      </c>
      <c r="D673" s="183" t="s">
        <v>51</v>
      </c>
      <c r="E673" s="183" t="s">
        <v>1380</v>
      </c>
      <c r="F673" s="184">
        <v>89440</v>
      </c>
      <c r="G673" s="120" t="s">
        <v>1847</v>
      </c>
      <c r="H673" s="183" t="s">
        <v>108</v>
      </c>
      <c r="I673" s="266">
        <v>2</v>
      </c>
      <c r="J673" s="324" t="s">
        <v>1848</v>
      </c>
      <c r="K673" s="266">
        <v>13.63</v>
      </c>
      <c r="L673" s="266">
        <v>27.26</v>
      </c>
      <c r="M673" s="58"/>
      <c r="N673" s="58"/>
      <c r="O673" s="58"/>
      <c r="P673" s="58"/>
      <c r="Q673" s="58"/>
      <c r="R673" s="58"/>
      <c r="S673" s="58"/>
      <c r="T673" s="58"/>
      <c r="U673" s="58"/>
      <c r="V673" s="58"/>
      <c r="W673" s="58"/>
      <c r="X673" s="58"/>
    </row>
    <row r="674" spans="2:24" ht="25.5" x14ac:dyDescent="0.25">
      <c r="B674" s="183" t="s">
        <v>1381</v>
      </c>
      <c r="C674" s="183" t="s">
        <v>50</v>
      </c>
      <c r="D674" s="183" t="s">
        <v>51</v>
      </c>
      <c r="E674" s="183" t="s">
        <v>1381</v>
      </c>
      <c r="F674" s="184">
        <v>89443</v>
      </c>
      <c r="G674" s="120" t="s">
        <v>1849</v>
      </c>
      <c r="H674" s="183" t="s">
        <v>108</v>
      </c>
      <c r="I674" s="266">
        <v>1</v>
      </c>
      <c r="J674" s="324" t="s">
        <v>1850</v>
      </c>
      <c r="K674" s="266">
        <v>19.5</v>
      </c>
      <c r="L674" s="266">
        <v>19.5</v>
      </c>
      <c r="M674" s="58"/>
      <c r="N674" s="58"/>
      <c r="O674" s="58"/>
      <c r="P674" s="58"/>
      <c r="Q674" s="58"/>
      <c r="R674" s="58"/>
      <c r="S674" s="58"/>
      <c r="T674" s="58"/>
      <c r="U674" s="58"/>
      <c r="V674" s="58"/>
      <c r="W674" s="58"/>
      <c r="X674" s="58"/>
    </row>
    <row r="675" spans="2:24" ht="25.5" x14ac:dyDescent="0.25">
      <c r="B675" s="183" t="s">
        <v>1382</v>
      </c>
      <c r="C675" s="183" t="s">
        <v>50</v>
      </c>
      <c r="D675" s="183" t="s">
        <v>51</v>
      </c>
      <c r="E675" s="183" t="s">
        <v>1382</v>
      </c>
      <c r="F675" s="184">
        <v>89625</v>
      </c>
      <c r="G675" s="120" t="s">
        <v>1851</v>
      </c>
      <c r="H675" s="183" t="s">
        <v>108</v>
      </c>
      <c r="I675" s="266">
        <v>5</v>
      </c>
      <c r="J675" s="324" t="s">
        <v>1852</v>
      </c>
      <c r="K675" s="266">
        <v>26.79</v>
      </c>
      <c r="L675" s="266">
        <v>133.94999999999999</v>
      </c>
      <c r="M675" s="58"/>
      <c r="N675" s="58"/>
      <c r="O675" s="58"/>
      <c r="P675" s="58"/>
      <c r="Q675" s="58"/>
      <c r="R675" s="58"/>
      <c r="S675" s="58"/>
      <c r="T675" s="58"/>
      <c r="U675" s="58"/>
      <c r="V675" s="58"/>
      <c r="W675" s="58"/>
      <c r="X675" s="58"/>
    </row>
    <row r="676" spans="2:24" ht="38.25" x14ac:dyDescent="0.25">
      <c r="B676" s="183" t="s">
        <v>1383</v>
      </c>
      <c r="C676" s="183" t="s">
        <v>50</v>
      </c>
      <c r="D676" s="183" t="s">
        <v>51</v>
      </c>
      <c r="E676" s="183" t="s">
        <v>1383</v>
      </c>
      <c r="F676" s="184">
        <v>94697</v>
      </c>
      <c r="G676" s="120" t="s">
        <v>2107</v>
      </c>
      <c r="H676" s="183" t="s">
        <v>108</v>
      </c>
      <c r="I676" s="266">
        <v>2</v>
      </c>
      <c r="J676" s="324" t="s">
        <v>2108</v>
      </c>
      <c r="K676" s="266">
        <v>103.75</v>
      </c>
      <c r="L676" s="266">
        <v>207.5</v>
      </c>
      <c r="M676" s="58"/>
      <c r="N676" s="58"/>
      <c r="O676" s="58"/>
      <c r="P676" s="58"/>
      <c r="Q676" s="58"/>
      <c r="R676" s="58"/>
      <c r="S676" s="58"/>
      <c r="T676" s="58"/>
      <c r="U676" s="58"/>
      <c r="V676" s="58"/>
      <c r="W676" s="58"/>
      <c r="X676" s="58"/>
    </row>
    <row r="677" spans="2:24" ht="25.5" x14ac:dyDescent="0.25">
      <c r="B677" s="183" t="s">
        <v>1384</v>
      </c>
      <c r="C677" s="183" t="s">
        <v>50</v>
      </c>
      <c r="D677" s="183" t="s">
        <v>51</v>
      </c>
      <c r="E677" s="183" t="s">
        <v>1384</v>
      </c>
      <c r="F677" s="184">
        <v>89627</v>
      </c>
      <c r="G677" s="120" t="s">
        <v>1853</v>
      </c>
      <c r="H677" s="183" t="s">
        <v>108</v>
      </c>
      <c r="I677" s="266">
        <v>1</v>
      </c>
      <c r="J677" s="324" t="s">
        <v>1655</v>
      </c>
      <c r="K677" s="266">
        <v>23.62</v>
      </c>
      <c r="L677" s="266">
        <v>23.62</v>
      </c>
      <c r="M677" s="58"/>
      <c r="N677" s="58"/>
      <c r="O677" s="58"/>
      <c r="P677" s="58"/>
      <c r="Q677" s="58"/>
      <c r="R677" s="58"/>
      <c r="S677" s="58"/>
      <c r="T677" s="58"/>
      <c r="U677" s="58"/>
      <c r="V677" s="58"/>
      <c r="W677" s="58"/>
      <c r="X677" s="58"/>
    </row>
    <row r="678" spans="2:24" ht="38.25" x14ac:dyDescent="0.25">
      <c r="B678" s="183" t="s">
        <v>1385</v>
      </c>
      <c r="C678" s="183" t="s">
        <v>50</v>
      </c>
      <c r="D678" s="183" t="s">
        <v>51</v>
      </c>
      <c r="E678" s="183" t="s">
        <v>1385</v>
      </c>
      <c r="F678" s="184">
        <v>89366</v>
      </c>
      <c r="G678" s="120" t="s">
        <v>1854</v>
      </c>
      <c r="H678" s="183" t="s">
        <v>108</v>
      </c>
      <c r="I678" s="266">
        <v>1</v>
      </c>
      <c r="J678" s="324" t="s">
        <v>1855</v>
      </c>
      <c r="K678" s="266">
        <v>18.87</v>
      </c>
      <c r="L678" s="266">
        <v>18.87</v>
      </c>
      <c r="M678" s="58"/>
      <c r="N678" s="58"/>
      <c r="O678" s="58"/>
      <c r="P678" s="58"/>
      <c r="Q678" s="58"/>
      <c r="R678" s="58"/>
      <c r="S678" s="58"/>
      <c r="T678" s="58"/>
      <c r="U678" s="58"/>
      <c r="V678" s="58"/>
      <c r="W678" s="58"/>
      <c r="X678" s="58"/>
    </row>
    <row r="679" spans="2:24" ht="38.25" x14ac:dyDescent="0.25">
      <c r="B679" s="183" t="s">
        <v>1386</v>
      </c>
      <c r="C679" s="183" t="s">
        <v>50</v>
      </c>
      <c r="D679" s="183" t="s">
        <v>51</v>
      </c>
      <c r="E679" s="183" t="s">
        <v>1386</v>
      </c>
      <c r="F679" s="184">
        <v>90373</v>
      </c>
      <c r="G679" s="120" t="s">
        <v>1856</v>
      </c>
      <c r="H679" s="183" t="s">
        <v>108</v>
      </c>
      <c r="I679" s="266">
        <v>8</v>
      </c>
      <c r="J679" s="324" t="s">
        <v>1857</v>
      </c>
      <c r="K679" s="266">
        <v>14.99</v>
      </c>
      <c r="L679" s="266">
        <v>119.92</v>
      </c>
      <c r="M679" s="58"/>
      <c r="N679" s="58"/>
      <c r="O679" s="58"/>
      <c r="P679" s="58"/>
      <c r="Q679" s="58"/>
      <c r="R679" s="58"/>
      <c r="S679" s="58"/>
      <c r="T679" s="58"/>
      <c r="U679" s="58"/>
      <c r="V679" s="58"/>
      <c r="W679" s="58"/>
      <c r="X679" s="58"/>
    </row>
    <row r="680" spans="2:24" ht="38.25" x14ac:dyDescent="0.25">
      <c r="B680" s="183" t="s">
        <v>1570</v>
      </c>
      <c r="C680" s="183" t="s">
        <v>50</v>
      </c>
      <c r="D680" s="183" t="s">
        <v>51</v>
      </c>
      <c r="E680" s="183" t="s">
        <v>1570</v>
      </c>
      <c r="F680" s="184">
        <v>90443</v>
      </c>
      <c r="G680" s="120" t="s">
        <v>1798</v>
      </c>
      <c r="H680" s="183" t="s">
        <v>130</v>
      </c>
      <c r="I680" s="266">
        <v>19.103999999999999</v>
      </c>
      <c r="J680" s="324" t="s">
        <v>1799</v>
      </c>
      <c r="K680" s="266">
        <v>8.5399999999999991</v>
      </c>
      <c r="L680" s="266">
        <v>163.13999999999999</v>
      </c>
      <c r="M680" s="58"/>
      <c r="N680" s="58"/>
      <c r="O680" s="58"/>
      <c r="P680" s="58"/>
      <c r="Q680" s="58"/>
      <c r="R680" s="58"/>
      <c r="S680" s="58"/>
      <c r="T680" s="58"/>
      <c r="U680" s="58"/>
      <c r="V680" s="58"/>
      <c r="W680" s="58"/>
      <c r="X680" s="58"/>
    </row>
    <row r="681" spans="2:24" ht="38.25" x14ac:dyDescent="0.25">
      <c r="B681" s="183" t="s">
        <v>1571</v>
      </c>
      <c r="C681" s="183" t="s">
        <v>50</v>
      </c>
      <c r="D681" s="183" t="s">
        <v>51</v>
      </c>
      <c r="E681" s="183" t="s">
        <v>1571</v>
      </c>
      <c r="F681" s="184">
        <v>91222</v>
      </c>
      <c r="G681" s="120" t="s">
        <v>1800</v>
      </c>
      <c r="H681" s="183" t="s">
        <v>130</v>
      </c>
      <c r="I681" s="266">
        <v>22.256</v>
      </c>
      <c r="J681" s="324" t="s">
        <v>1801</v>
      </c>
      <c r="K681" s="266">
        <v>9.48</v>
      </c>
      <c r="L681" s="266">
        <v>210.98</v>
      </c>
      <c r="M681" s="58"/>
      <c r="N681" s="58"/>
      <c r="O681" s="58"/>
      <c r="P681" s="58"/>
      <c r="Q681" s="58"/>
      <c r="R681" s="58"/>
      <c r="S681" s="58"/>
      <c r="T681" s="58"/>
      <c r="U681" s="58"/>
      <c r="V681" s="58"/>
      <c r="W681" s="58"/>
      <c r="X681" s="58"/>
    </row>
    <row r="682" spans="2:24" ht="25.5" x14ac:dyDescent="0.25">
      <c r="B682" s="183" t="s">
        <v>1572</v>
      </c>
      <c r="C682" s="183" t="s">
        <v>50</v>
      </c>
      <c r="D682" s="183" t="s">
        <v>51</v>
      </c>
      <c r="E682" s="183" t="s">
        <v>1572</v>
      </c>
      <c r="F682" s="184">
        <v>93358</v>
      </c>
      <c r="G682" s="120" t="s">
        <v>1802</v>
      </c>
      <c r="H682" s="183" t="s">
        <v>1626</v>
      </c>
      <c r="I682" s="266">
        <v>4.2041999999999993</v>
      </c>
      <c r="J682" s="324" t="s">
        <v>1803</v>
      </c>
      <c r="K682" s="266">
        <v>97.32</v>
      </c>
      <c r="L682" s="266">
        <v>409.15</v>
      </c>
      <c r="M682" s="58"/>
      <c r="N682" s="58"/>
      <c r="O682" s="58"/>
      <c r="P682" s="58"/>
      <c r="Q682" s="58"/>
      <c r="R682" s="58"/>
      <c r="S682" s="58"/>
      <c r="T682" s="58"/>
      <c r="U682" s="58"/>
      <c r="V682" s="58"/>
      <c r="W682" s="58"/>
      <c r="X682" s="58"/>
    </row>
    <row r="683" spans="2:24" ht="25.5" x14ac:dyDescent="0.25">
      <c r="B683" s="183" t="s">
        <v>1573</v>
      </c>
      <c r="C683" s="183" t="s">
        <v>50</v>
      </c>
      <c r="D683" s="183" t="s">
        <v>51</v>
      </c>
      <c r="E683" s="183" t="s">
        <v>1573</v>
      </c>
      <c r="F683" s="184">
        <v>93382</v>
      </c>
      <c r="G683" s="120" t="s">
        <v>1670</v>
      </c>
      <c r="H683" s="183" t="s">
        <v>1626</v>
      </c>
      <c r="I683" s="266">
        <v>4.2041999999999993</v>
      </c>
      <c r="J683" s="324" t="s">
        <v>1671</v>
      </c>
      <c r="K683" s="266">
        <v>29.83</v>
      </c>
      <c r="L683" s="266">
        <v>125.41</v>
      </c>
      <c r="M683" s="58"/>
      <c r="N683" s="58"/>
      <c r="O683" s="58"/>
      <c r="P683" s="58"/>
      <c r="Q683" s="58"/>
      <c r="R683" s="58"/>
      <c r="S683" s="58"/>
      <c r="T683" s="58"/>
      <c r="U683" s="58"/>
      <c r="V683" s="58"/>
      <c r="W683" s="58"/>
      <c r="X683" s="58"/>
    </row>
    <row r="684" spans="2:24" x14ac:dyDescent="0.25">
      <c r="B684" s="36" t="s">
        <v>1387</v>
      </c>
      <c r="C684" s="36"/>
      <c r="D684" s="36"/>
      <c r="E684" s="36"/>
      <c r="F684" s="36"/>
      <c r="G684" s="37" t="s">
        <v>333</v>
      </c>
      <c r="H684" s="195"/>
      <c r="I684" s="196"/>
      <c r="J684" s="197"/>
      <c r="K684" s="196"/>
      <c r="L684" s="272">
        <v>34005.770000000004</v>
      </c>
      <c r="M684" s="58"/>
      <c r="N684" s="58"/>
      <c r="O684" s="58"/>
      <c r="P684" s="58"/>
      <c r="Q684" s="58"/>
      <c r="R684" s="58"/>
      <c r="S684" s="58"/>
      <c r="T684" s="58"/>
      <c r="U684" s="58"/>
      <c r="V684" s="58"/>
      <c r="W684" s="58"/>
      <c r="X684" s="58"/>
    </row>
    <row r="685" spans="2:24" ht="38.25" x14ac:dyDescent="0.25">
      <c r="B685" s="183" t="s">
        <v>1388</v>
      </c>
      <c r="C685" s="183" t="s">
        <v>50</v>
      </c>
      <c r="D685" s="183" t="s">
        <v>51</v>
      </c>
      <c r="E685" s="183" t="s">
        <v>1388</v>
      </c>
      <c r="F685" s="184">
        <v>99253</v>
      </c>
      <c r="G685" s="120" t="s">
        <v>1862</v>
      </c>
      <c r="H685" s="183" t="s">
        <v>108</v>
      </c>
      <c r="I685" s="266">
        <v>8</v>
      </c>
      <c r="J685" s="324" t="s">
        <v>1863</v>
      </c>
      <c r="K685" s="266">
        <v>651.65</v>
      </c>
      <c r="L685" s="266">
        <v>5213.2</v>
      </c>
      <c r="M685" s="58"/>
      <c r="N685" s="58"/>
      <c r="O685" s="58"/>
      <c r="P685" s="58"/>
      <c r="Q685" s="58"/>
      <c r="R685" s="58"/>
      <c r="S685" s="58"/>
      <c r="T685" s="58"/>
      <c r="U685" s="58"/>
      <c r="V685" s="58"/>
      <c r="W685" s="58"/>
      <c r="X685" s="58"/>
    </row>
    <row r="686" spans="2:24" ht="38.25" x14ac:dyDescent="0.25">
      <c r="B686" s="183" t="s">
        <v>1389</v>
      </c>
      <c r="C686" s="183" t="s">
        <v>50</v>
      </c>
      <c r="D686" s="183" t="s">
        <v>51</v>
      </c>
      <c r="E686" s="183" t="s">
        <v>1389</v>
      </c>
      <c r="F686" s="184">
        <v>94229</v>
      </c>
      <c r="G686" s="120" t="s">
        <v>1864</v>
      </c>
      <c r="H686" s="183" t="s">
        <v>130</v>
      </c>
      <c r="I686" s="266">
        <v>35.4</v>
      </c>
      <c r="J686" s="324" t="s">
        <v>1865</v>
      </c>
      <c r="K686" s="266">
        <v>203.15</v>
      </c>
      <c r="L686" s="266">
        <v>7191.51</v>
      </c>
      <c r="M686" s="58"/>
      <c r="N686" s="58"/>
      <c r="O686" s="58"/>
      <c r="P686" s="58"/>
      <c r="Q686" s="58"/>
      <c r="R686" s="58"/>
      <c r="S686" s="58"/>
      <c r="T686" s="58"/>
      <c r="U686" s="58"/>
      <c r="V686" s="58"/>
      <c r="W686" s="58"/>
      <c r="X686" s="58"/>
    </row>
    <row r="687" spans="2:24" ht="38.25" x14ac:dyDescent="0.25">
      <c r="B687" s="183" t="s">
        <v>1390</v>
      </c>
      <c r="C687" s="183" t="s">
        <v>50</v>
      </c>
      <c r="D687" s="183" t="s">
        <v>51</v>
      </c>
      <c r="E687" s="183" t="s">
        <v>1390</v>
      </c>
      <c r="F687" s="184">
        <v>89778</v>
      </c>
      <c r="G687" s="120" t="s">
        <v>1866</v>
      </c>
      <c r="H687" s="183" t="s">
        <v>108</v>
      </c>
      <c r="I687" s="266">
        <v>4</v>
      </c>
      <c r="J687" s="324" t="s">
        <v>1867</v>
      </c>
      <c r="K687" s="266">
        <v>21.6</v>
      </c>
      <c r="L687" s="266">
        <v>86.4</v>
      </c>
      <c r="M687" s="58"/>
      <c r="N687" s="58"/>
      <c r="O687" s="58"/>
      <c r="P687" s="58"/>
      <c r="Q687" s="58"/>
      <c r="R687" s="58"/>
      <c r="S687" s="58"/>
      <c r="T687" s="58"/>
      <c r="U687" s="58"/>
      <c r="V687" s="58"/>
      <c r="W687" s="58"/>
      <c r="X687" s="58"/>
    </row>
    <row r="688" spans="2:24" ht="38.25" x14ac:dyDescent="0.25">
      <c r="B688" s="183" t="s">
        <v>1391</v>
      </c>
      <c r="C688" s="183" t="s">
        <v>50</v>
      </c>
      <c r="D688" s="183" t="s">
        <v>51</v>
      </c>
      <c r="E688" s="183" t="s">
        <v>1391</v>
      </c>
      <c r="F688" s="184">
        <v>89531</v>
      </c>
      <c r="G688" s="120" t="s">
        <v>1868</v>
      </c>
      <c r="H688" s="183" t="s">
        <v>108</v>
      </c>
      <c r="I688" s="266">
        <v>2</v>
      </c>
      <c r="J688" s="324" t="s">
        <v>1869</v>
      </c>
      <c r="K688" s="266">
        <v>45.14</v>
      </c>
      <c r="L688" s="266">
        <v>90.28</v>
      </c>
      <c r="M688" s="58"/>
      <c r="N688" s="58"/>
      <c r="O688" s="58"/>
      <c r="P688" s="58"/>
      <c r="Q688" s="58"/>
      <c r="R688" s="58"/>
      <c r="S688" s="58"/>
      <c r="T688" s="58"/>
      <c r="U688" s="58"/>
      <c r="V688" s="58"/>
      <c r="W688" s="58"/>
      <c r="X688" s="58"/>
    </row>
    <row r="689" spans="2:24" ht="38.25" x14ac:dyDescent="0.25">
      <c r="B689" s="183" t="s">
        <v>1392</v>
      </c>
      <c r="C689" s="183" t="s">
        <v>50</v>
      </c>
      <c r="D689" s="183" t="s">
        <v>51</v>
      </c>
      <c r="E689" s="183" t="s">
        <v>1392</v>
      </c>
      <c r="F689" s="184">
        <v>89529</v>
      </c>
      <c r="G689" s="120" t="s">
        <v>1870</v>
      </c>
      <c r="H689" s="183" t="s">
        <v>108</v>
      </c>
      <c r="I689" s="266">
        <v>6</v>
      </c>
      <c r="J689" s="324" t="s">
        <v>1871</v>
      </c>
      <c r="K689" s="266">
        <v>43.87</v>
      </c>
      <c r="L689" s="266">
        <v>263.22000000000003</v>
      </c>
      <c r="M689" s="58"/>
      <c r="N689" s="58"/>
      <c r="O689" s="58"/>
      <c r="P689" s="58"/>
      <c r="Q689" s="58"/>
      <c r="R689" s="58"/>
      <c r="S689" s="58"/>
      <c r="T689" s="58"/>
      <c r="U689" s="58"/>
      <c r="V689" s="58"/>
      <c r="W689" s="58"/>
      <c r="X689" s="58"/>
    </row>
    <row r="690" spans="2:24" ht="25.5" x14ac:dyDescent="0.25">
      <c r="B690" s="183" t="s">
        <v>1393</v>
      </c>
      <c r="C690" s="183" t="s">
        <v>50</v>
      </c>
      <c r="D690" s="183" t="s">
        <v>51</v>
      </c>
      <c r="E690" s="183" t="s">
        <v>1393</v>
      </c>
      <c r="F690" s="184">
        <v>89512</v>
      </c>
      <c r="G690" s="120" t="s">
        <v>1872</v>
      </c>
      <c r="H690" s="183" t="s">
        <v>130</v>
      </c>
      <c r="I690" s="266">
        <v>30.79</v>
      </c>
      <c r="J690" s="324" t="s">
        <v>1873</v>
      </c>
      <c r="K690" s="266">
        <v>58.04</v>
      </c>
      <c r="L690" s="266">
        <v>1787.05</v>
      </c>
      <c r="M690" s="58"/>
      <c r="N690" s="58"/>
      <c r="O690" s="58"/>
      <c r="P690" s="58"/>
      <c r="Q690" s="58"/>
      <c r="R690" s="58"/>
      <c r="S690" s="58"/>
      <c r="T690" s="58"/>
      <c r="U690" s="58"/>
      <c r="V690" s="58"/>
      <c r="W690" s="58"/>
      <c r="X690" s="58"/>
    </row>
    <row r="691" spans="2:24" ht="25.5" x14ac:dyDescent="0.25">
      <c r="B691" s="183" t="s">
        <v>1394</v>
      </c>
      <c r="C691" s="183" t="s">
        <v>50</v>
      </c>
      <c r="D691" s="183" t="s">
        <v>51</v>
      </c>
      <c r="E691" s="183" t="s">
        <v>1394</v>
      </c>
      <c r="F691" s="184">
        <v>104166</v>
      </c>
      <c r="G691" s="120" t="s">
        <v>1874</v>
      </c>
      <c r="H691" s="183" t="s">
        <v>130</v>
      </c>
      <c r="I691" s="266">
        <v>173.53</v>
      </c>
      <c r="J691" s="324" t="s">
        <v>1875</v>
      </c>
      <c r="K691" s="266">
        <v>90.27</v>
      </c>
      <c r="L691" s="266">
        <v>15664.55</v>
      </c>
      <c r="M691" s="58"/>
      <c r="N691" s="58"/>
      <c r="O691" s="58"/>
      <c r="P691" s="58"/>
      <c r="Q691" s="58"/>
      <c r="R691" s="58"/>
      <c r="S691" s="58"/>
      <c r="T691" s="58"/>
      <c r="U691" s="58"/>
      <c r="V691" s="58"/>
      <c r="W691" s="58"/>
      <c r="X691" s="58"/>
    </row>
    <row r="692" spans="2:24" x14ac:dyDescent="0.25">
      <c r="B692" s="183" t="s">
        <v>1395</v>
      </c>
      <c r="C692" s="183" t="s">
        <v>50</v>
      </c>
      <c r="D692" s="183" t="s">
        <v>93</v>
      </c>
      <c r="E692" s="183" t="s">
        <v>1395</v>
      </c>
      <c r="F692" s="184">
        <v>70340</v>
      </c>
      <c r="G692" s="120" t="s">
        <v>603</v>
      </c>
      <c r="H692" s="183" t="s">
        <v>108</v>
      </c>
      <c r="I692" s="266">
        <v>6</v>
      </c>
      <c r="J692" s="324">
        <v>44.59</v>
      </c>
      <c r="K692" s="266">
        <v>54.49</v>
      </c>
      <c r="L692" s="266">
        <v>326.94</v>
      </c>
      <c r="M692" s="58"/>
      <c r="N692" s="58"/>
      <c r="O692" s="58"/>
      <c r="P692" s="58"/>
      <c r="Q692" s="58"/>
      <c r="R692" s="58"/>
      <c r="S692" s="58"/>
      <c r="T692" s="58"/>
      <c r="U692" s="58"/>
      <c r="V692" s="58"/>
      <c r="W692" s="58"/>
      <c r="X692" s="58"/>
    </row>
    <row r="693" spans="2:24" ht="38.25" x14ac:dyDescent="0.25">
      <c r="B693" s="183" t="s">
        <v>1396</v>
      </c>
      <c r="C693" s="183" t="s">
        <v>50</v>
      </c>
      <c r="D693" s="183" t="s">
        <v>51</v>
      </c>
      <c r="E693" s="183" t="s">
        <v>1396</v>
      </c>
      <c r="F693" s="184">
        <v>89381</v>
      </c>
      <c r="G693" s="120" t="s">
        <v>1876</v>
      </c>
      <c r="H693" s="183" t="s">
        <v>108</v>
      </c>
      <c r="I693" s="266">
        <v>6</v>
      </c>
      <c r="J693" s="324" t="s">
        <v>1877</v>
      </c>
      <c r="K693" s="266">
        <v>14.48</v>
      </c>
      <c r="L693" s="266">
        <v>86.88</v>
      </c>
      <c r="M693" s="58"/>
      <c r="N693" s="58"/>
      <c r="O693" s="58"/>
      <c r="P693" s="58"/>
      <c r="Q693" s="58"/>
      <c r="R693" s="58"/>
      <c r="S693" s="58"/>
      <c r="T693" s="58"/>
      <c r="U693" s="58"/>
      <c r="V693" s="58"/>
      <c r="W693" s="58"/>
      <c r="X693" s="58"/>
    </row>
    <row r="694" spans="2:24" ht="25.5" x14ac:dyDescent="0.25">
      <c r="B694" s="183" t="s">
        <v>1397</v>
      </c>
      <c r="C694" s="183" t="s">
        <v>50</v>
      </c>
      <c r="D694" s="183" t="s">
        <v>51</v>
      </c>
      <c r="E694" s="183" t="s">
        <v>1397</v>
      </c>
      <c r="F694" s="184">
        <v>89869</v>
      </c>
      <c r="G694" s="120" t="s">
        <v>1878</v>
      </c>
      <c r="H694" s="183" t="s">
        <v>108</v>
      </c>
      <c r="I694" s="266">
        <v>2</v>
      </c>
      <c r="J694" s="324" t="s">
        <v>1879</v>
      </c>
      <c r="K694" s="266">
        <v>11.68</v>
      </c>
      <c r="L694" s="266">
        <v>23.36</v>
      </c>
      <c r="M694" s="58"/>
      <c r="N694" s="58"/>
      <c r="O694" s="58"/>
      <c r="P694" s="58"/>
      <c r="Q694" s="58"/>
      <c r="R694" s="58"/>
      <c r="S694" s="58"/>
      <c r="T694" s="58"/>
      <c r="U694" s="58"/>
      <c r="V694" s="58"/>
      <c r="W694" s="58"/>
      <c r="X694" s="58"/>
    </row>
    <row r="695" spans="2:24" ht="38.25" x14ac:dyDescent="0.25">
      <c r="B695" s="183" t="s">
        <v>1398</v>
      </c>
      <c r="C695" s="183" t="s">
        <v>50</v>
      </c>
      <c r="D695" s="183" t="s">
        <v>51</v>
      </c>
      <c r="E695" s="183" t="s">
        <v>1398</v>
      </c>
      <c r="F695" s="184">
        <v>89409</v>
      </c>
      <c r="G695" s="120" t="s">
        <v>1808</v>
      </c>
      <c r="H695" s="183" t="s">
        <v>108</v>
      </c>
      <c r="I695" s="266">
        <v>14</v>
      </c>
      <c r="J695" s="324" t="s">
        <v>1809</v>
      </c>
      <c r="K695" s="266">
        <v>10.77</v>
      </c>
      <c r="L695" s="266">
        <v>150.78</v>
      </c>
      <c r="M695" s="58"/>
      <c r="N695" s="58"/>
      <c r="O695" s="58"/>
      <c r="P695" s="58"/>
      <c r="Q695" s="58"/>
      <c r="R695" s="58"/>
      <c r="S695" s="58"/>
      <c r="T695" s="58"/>
      <c r="U695" s="58"/>
      <c r="V695" s="58"/>
      <c r="W695" s="58"/>
      <c r="X695" s="58"/>
    </row>
    <row r="696" spans="2:24" ht="38.25" x14ac:dyDescent="0.25">
      <c r="B696" s="183" t="s">
        <v>1399</v>
      </c>
      <c r="C696" s="183" t="s">
        <v>50</v>
      </c>
      <c r="D696" s="183" t="s">
        <v>51</v>
      </c>
      <c r="E696" s="183" t="s">
        <v>1399</v>
      </c>
      <c r="F696" s="184">
        <v>89408</v>
      </c>
      <c r="G696" s="120" t="s">
        <v>1810</v>
      </c>
      <c r="H696" s="183" t="s">
        <v>108</v>
      </c>
      <c r="I696" s="266">
        <v>19</v>
      </c>
      <c r="J696" s="324" t="s">
        <v>1811</v>
      </c>
      <c r="K696" s="266">
        <v>9.83</v>
      </c>
      <c r="L696" s="266">
        <v>186.77</v>
      </c>
      <c r="M696" s="58"/>
      <c r="N696" s="58"/>
      <c r="O696" s="58"/>
      <c r="P696" s="58"/>
      <c r="Q696" s="58"/>
      <c r="R696" s="58"/>
      <c r="S696" s="58"/>
      <c r="T696" s="58"/>
      <c r="U696" s="58"/>
      <c r="V696" s="58"/>
      <c r="W696" s="58"/>
      <c r="X696" s="58"/>
    </row>
    <row r="697" spans="2:24" ht="25.5" x14ac:dyDescent="0.25">
      <c r="B697" s="183" t="s">
        <v>1400</v>
      </c>
      <c r="C697" s="183" t="s">
        <v>50</v>
      </c>
      <c r="D697" s="183" t="s">
        <v>51</v>
      </c>
      <c r="E697" s="183" t="s">
        <v>1400</v>
      </c>
      <c r="F697" s="184">
        <v>89402</v>
      </c>
      <c r="G697" s="120" t="s">
        <v>1814</v>
      </c>
      <c r="H697" s="183" t="s">
        <v>130</v>
      </c>
      <c r="I697" s="266">
        <v>61.8</v>
      </c>
      <c r="J697" s="324" t="s">
        <v>1815</v>
      </c>
      <c r="K697" s="266">
        <v>14</v>
      </c>
      <c r="L697" s="266">
        <v>865.2</v>
      </c>
      <c r="M697" s="58"/>
      <c r="N697" s="58"/>
      <c r="O697" s="58"/>
      <c r="P697" s="58"/>
      <c r="Q697" s="58"/>
      <c r="R697" s="58"/>
      <c r="S697" s="58"/>
      <c r="T697" s="58"/>
      <c r="U697" s="58"/>
      <c r="V697" s="58"/>
      <c r="W697" s="58"/>
      <c r="X697" s="58"/>
    </row>
    <row r="698" spans="2:24" ht="38.25" x14ac:dyDescent="0.25">
      <c r="B698" s="183" t="s">
        <v>1401</v>
      </c>
      <c r="C698" s="183" t="s">
        <v>50</v>
      </c>
      <c r="D698" s="183" t="s">
        <v>51</v>
      </c>
      <c r="E698" s="183" t="s">
        <v>1401</v>
      </c>
      <c r="F698" s="184">
        <v>90443</v>
      </c>
      <c r="G698" s="120" t="s">
        <v>1798</v>
      </c>
      <c r="H698" s="183" t="s">
        <v>130</v>
      </c>
      <c r="I698" s="266">
        <v>43.26</v>
      </c>
      <c r="J698" s="324" t="s">
        <v>1799</v>
      </c>
      <c r="K698" s="266">
        <v>8.5399999999999991</v>
      </c>
      <c r="L698" s="266">
        <v>369.44</v>
      </c>
      <c r="M698" s="58"/>
      <c r="N698" s="58"/>
      <c r="O698" s="58"/>
      <c r="P698" s="58"/>
      <c r="Q698" s="58"/>
      <c r="R698" s="58"/>
      <c r="S698" s="58"/>
      <c r="T698" s="58"/>
      <c r="U698" s="58"/>
      <c r="V698" s="58"/>
      <c r="W698" s="58"/>
      <c r="X698" s="58"/>
    </row>
    <row r="699" spans="2:24" ht="25.5" x14ac:dyDescent="0.25">
      <c r="B699" s="183" t="s">
        <v>1402</v>
      </c>
      <c r="C699" s="183" t="s">
        <v>50</v>
      </c>
      <c r="D699" s="183" t="s">
        <v>51</v>
      </c>
      <c r="E699" s="183" t="s">
        <v>1402</v>
      </c>
      <c r="F699" s="184">
        <v>93358</v>
      </c>
      <c r="G699" s="120" t="s">
        <v>1802</v>
      </c>
      <c r="H699" s="183" t="s">
        <v>1626</v>
      </c>
      <c r="I699" s="266">
        <v>13.371600000000001</v>
      </c>
      <c r="J699" s="324" t="s">
        <v>1803</v>
      </c>
      <c r="K699" s="266">
        <v>97.32</v>
      </c>
      <c r="L699" s="266">
        <v>1301.32</v>
      </c>
      <c r="M699" s="58"/>
      <c r="N699" s="58"/>
      <c r="O699" s="58"/>
      <c r="P699" s="58"/>
      <c r="Q699" s="58"/>
      <c r="R699" s="58"/>
      <c r="S699" s="58"/>
      <c r="T699" s="58"/>
      <c r="U699" s="58"/>
      <c r="V699" s="58"/>
      <c r="W699" s="58"/>
      <c r="X699" s="58"/>
    </row>
    <row r="700" spans="2:24" ht="25.5" x14ac:dyDescent="0.25">
      <c r="B700" s="183" t="s">
        <v>1403</v>
      </c>
      <c r="C700" s="183" t="s">
        <v>50</v>
      </c>
      <c r="D700" s="183" t="s">
        <v>51</v>
      </c>
      <c r="E700" s="183" t="s">
        <v>1403</v>
      </c>
      <c r="F700" s="184">
        <v>93382</v>
      </c>
      <c r="G700" s="120" t="s">
        <v>1670</v>
      </c>
      <c r="H700" s="183" t="s">
        <v>1626</v>
      </c>
      <c r="I700" s="266">
        <v>13.371600000000001</v>
      </c>
      <c r="J700" s="324" t="s">
        <v>1671</v>
      </c>
      <c r="K700" s="266">
        <v>29.83</v>
      </c>
      <c r="L700" s="266">
        <v>398.87</v>
      </c>
      <c r="M700" s="58"/>
      <c r="N700" s="58"/>
      <c r="O700" s="58"/>
      <c r="P700" s="58"/>
      <c r="Q700" s="58"/>
      <c r="R700" s="58"/>
      <c r="S700" s="58"/>
      <c r="T700" s="58"/>
      <c r="U700" s="58"/>
      <c r="V700" s="58"/>
      <c r="W700" s="58"/>
      <c r="X700" s="58"/>
    </row>
    <row r="701" spans="2:24" x14ac:dyDescent="0.25">
      <c r="B701" s="454"/>
      <c r="C701" s="454"/>
      <c r="D701" s="454"/>
      <c r="E701" s="454"/>
      <c r="F701" s="455"/>
      <c r="G701" s="449"/>
      <c r="H701" s="454"/>
      <c r="I701" s="456"/>
      <c r="J701" s="457"/>
      <c r="K701" s="456"/>
      <c r="L701" s="458"/>
      <c r="M701" s="58"/>
      <c r="N701" s="58"/>
      <c r="O701" s="58"/>
      <c r="P701" s="58"/>
      <c r="Q701" s="58"/>
      <c r="R701" s="58"/>
      <c r="S701" s="58"/>
      <c r="T701" s="58"/>
      <c r="U701" s="58"/>
      <c r="V701" s="58"/>
      <c r="W701" s="58"/>
      <c r="X701" s="58"/>
    </row>
    <row r="702" spans="2:24" x14ac:dyDescent="0.25">
      <c r="B702" s="30" t="s">
        <v>1404</v>
      </c>
      <c r="C702" s="30"/>
      <c r="D702" s="30"/>
      <c r="E702" s="30"/>
      <c r="F702" s="30"/>
      <c r="G702" s="31" t="s">
        <v>127</v>
      </c>
      <c r="H702" s="192"/>
      <c r="I702" s="193"/>
      <c r="J702" s="194"/>
      <c r="K702" s="193"/>
      <c r="L702" s="271">
        <v>4995.8799999999992</v>
      </c>
      <c r="M702" s="58"/>
      <c r="N702" s="58"/>
      <c r="O702" s="58"/>
      <c r="P702" s="58"/>
      <c r="Q702" s="58"/>
      <c r="R702" s="58"/>
      <c r="S702" s="58"/>
      <c r="T702" s="58"/>
      <c r="U702" s="58"/>
      <c r="V702" s="58"/>
      <c r="W702" s="58"/>
      <c r="X702" s="58"/>
    </row>
    <row r="703" spans="2:24" x14ac:dyDescent="0.25">
      <c r="B703" s="36" t="s">
        <v>1405</v>
      </c>
      <c r="C703" s="36"/>
      <c r="D703" s="36"/>
      <c r="E703" s="36"/>
      <c r="F703" s="36"/>
      <c r="G703" s="37" t="s">
        <v>718</v>
      </c>
      <c r="H703" s="195"/>
      <c r="I703" s="196"/>
      <c r="J703" s="197"/>
      <c r="K703" s="196"/>
      <c r="L703" s="272">
        <v>2521.12</v>
      </c>
      <c r="M703" s="58"/>
      <c r="N703" s="58"/>
      <c r="O703" s="58"/>
      <c r="P703" s="58"/>
      <c r="Q703" s="58"/>
      <c r="R703" s="58"/>
      <c r="S703" s="58"/>
      <c r="T703" s="58"/>
      <c r="U703" s="58"/>
      <c r="V703" s="58"/>
      <c r="W703" s="58"/>
      <c r="X703" s="58"/>
    </row>
    <row r="704" spans="2:24" ht="51" x14ac:dyDescent="0.25">
      <c r="B704" s="183" t="s">
        <v>1406</v>
      </c>
      <c r="C704" s="183" t="s">
        <v>50</v>
      </c>
      <c r="D704" s="183" t="s">
        <v>51</v>
      </c>
      <c r="E704" s="183" t="s">
        <v>1406</v>
      </c>
      <c r="F704" s="184">
        <v>86919</v>
      </c>
      <c r="G704" s="120" t="s">
        <v>1880</v>
      </c>
      <c r="H704" s="183" t="s">
        <v>108</v>
      </c>
      <c r="I704" s="266">
        <v>1</v>
      </c>
      <c r="J704" s="324" t="s">
        <v>1881</v>
      </c>
      <c r="K704" s="266">
        <v>1158.4000000000001</v>
      </c>
      <c r="L704" s="266">
        <v>1158.4000000000001</v>
      </c>
      <c r="M704" s="58"/>
      <c r="N704" s="58"/>
      <c r="O704" s="58"/>
      <c r="P704" s="58"/>
      <c r="Q704" s="58"/>
      <c r="R704" s="58"/>
      <c r="S704" s="58"/>
      <c r="T704" s="58"/>
      <c r="U704" s="58"/>
      <c r="V704" s="58"/>
      <c r="W704" s="58"/>
      <c r="X704" s="58"/>
    </row>
    <row r="705" spans="2:24" ht="51" x14ac:dyDescent="0.25">
      <c r="B705" s="183" t="s">
        <v>1407</v>
      </c>
      <c r="C705" s="183" t="s">
        <v>50</v>
      </c>
      <c r="D705" s="183" t="s">
        <v>53</v>
      </c>
      <c r="E705" s="183" t="s">
        <v>1407</v>
      </c>
      <c r="F705" s="184" t="s">
        <v>1117</v>
      </c>
      <c r="G705" s="120" t="s">
        <v>1116</v>
      </c>
      <c r="H705" s="183" t="s">
        <v>108</v>
      </c>
      <c r="I705" s="266">
        <v>6</v>
      </c>
      <c r="J705" s="324">
        <v>185.82999999999998</v>
      </c>
      <c r="K705" s="266">
        <v>227.12</v>
      </c>
      <c r="L705" s="266">
        <v>1362.72</v>
      </c>
      <c r="M705" s="58"/>
      <c r="N705" s="58"/>
      <c r="O705" s="58"/>
      <c r="P705" s="58"/>
      <c r="Q705" s="58"/>
      <c r="R705" s="58"/>
      <c r="S705" s="58"/>
      <c r="T705" s="58"/>
      <c r="U705" s="58"/>
      <c r="V705" s="58"/>
      <c r="W705" s="58"/>
      <c r="X705" s="58"/>
    </row>
    <row r="706" spans="2:24" x14ac:dyDescent="0.25">
      <c r="B706" s="36" t="s">
        <v>1408</v>
      </c>
      <c r="C706" s="36"/>
      <c r="D706" s="36"/>
      <c r="E706" s="36"/>
      <c r="F706" s="36"/>
      <c r="G706" s="37" t="s">
        <v>717</v>
      </c>
      <c r="H706" s="195"/>
      <c r="I706" s="196"/>
      <c r="J706" s="197"/>
      <c r="K706" s="196"/>
      <c r="L706" s="272">
        <v>1585.8</v>
      </c>
      <c r="M706" s="58"/>
      <c r="N706" s="58"/>
      <c r="O706" s="58"/>
      <c r="P706" s="58"/>
      <c r="Q706" s="58"/>
      <c r="R706" s="58"/>
      <c r="S706" s="58"/>
      <c r="T706" s="58"/>
      <c r="U706" s="58"/>
      <c r="V706" s="58"/>
      <c r="W706" s="58"/>
      <c r="X706" s="58"/>
    </row>
    <row r="707" spans="2:24" ht="38.25" x14ac:dyDescent="0.25">
      <c r="B707" s="183" t="s">
        <v>1409</v>
      </c>
      <c r="C707" s="183" t="s">
        <v>50</v>
      </c>
      <c r="D707" s="183" t="s">
        <v>52</v>
      </c>
      <c r="E707" s="183" t="s">
        <v>1409</v>
      </c>
      <c r="F707" s="184">
        <v>1301003066</v>
      </c>
      <c r="G707" s="120" t="s">
        <v>1882</v>
      </c>
      <c r="H707" s="183" t="s">
        <v>108</v>
      </c>
      <c r="I707" s="266">
        <v>6</v>
      </c>
      <c r="J707" s="324">
        <v>216.25</v>
      </c>
      <c r="K707" s="266">
        <v>264.3</v>
      </c>
      <c r="L707" s="266">
        <v>1585.8</v>
      </c>
      <c r="M707" s="58"/>
      <c r="N707" s="58"/>
      <c r="O707" s="58"/>
      <c r="P707" s="58"/>
      <c r="Q707" s="58"/>
      <c r="R707" s="58"/>
      <c r="S707" s="58"/>
      <c r="T707" s="58"/>
      <c r="U707" s="58"/>
      <c r="V707" s="58"/>
      <c r="W707" s="58"/>
      <c r="X707" s="58"/>
    </row>
    <row r="708" spans="2:24" x14ac:dyDescent="0.25">
      <c r="B708" s="36" t="s">
        <v>1410</v>
      </c>
      <c r="C708" s="36"/>
      <c r="D708" s="36"/>
      <c r="E708" s="36"/>
      <c r="F708" s="36"/>
      <c r="G708" s="37" t="s">
        <v>332</v>
      </c>
      <c r="H708" s="195"/>
      <c r="I708" s="196"/>
      <c r="J708" s="197"/>
      <c r="K708" s="196"/>
      <c r="L708" s="272">
        <v>888.96</v>
      </c>
      <c r="M708" s="58"/>
      <c r="N708" s="58"/>
      <c r="O708" s="58"/>
      <c r="P708" s="58"/>
      <c r="Q708" s="58"/>
      <c r="R708" s="58"/>
      <c r="S708" s="58"/>
      <c r="T708" s="58"/>
      <c r="U708" s="58"/>
      <c r="V708" s="58"/>
      <c r="W708" s="58"/>
      <c r="X708" s="58"/>
    </row>
    <row r="709" spans="2:24" ht="25.5" x14ac:dyDescent="0.25">
      <c r="B709" s="183" t="s">
        <v>1411</v>
      </c>
      <c r="C709" s="183" t="s">
        <v>50</v>
      </c>
      <c r="D709" s="183" t="s">
        <v>51</v>
      </c>
      <c r="E709" s="183" t="s">
        <v>1411</v>
      </c>
      <c r="F709" s="184">
        <v>95547</v>
      </c>
      <c r="G709" s="120" t="s">
        <v>1883</v>
      </c>
      <c r="H709" s="183" t="s">
        <v>108</v>
      </c>
      <c r="I709" s="266">
        <v>6</v>
      </c>
      <c r="J709" s="324" t="s">
        <v>1884</v>
      </c>
      <c r="K709" s="266">
        <v>72.83</v>
      </c>
      <c r="L709" s="266">
        <v>436.98</v>
      </c>
      <c r="M709" s="58"/>
      <c r="N709" s="58"/>
      <c r="O709" s="58"/>
      <c r="P709" s="58"/>
      <c r="Q709" s="58"/>
      <c r="R709" s="58"/>
      <c r="S709" s="58"/>
      <c r="T709" s="58"/>
      <c r="U709" s="58"/>
      <c r="V709" s="58"/>
      <c r="W709" s="58"/>
      <c r="X709" s="58"/>
    </row>
    <row r="710" spans="2:24" ht="25.5" x14ac:dyDescent="0.25">
      <c r="B710" s="183" t="s">
        <v>1412</v>
      </c>
      <c r="C710" s="183" t="s">
        <v>50</v>
      </c>
      <c r="D710" s="183" t="s">
        <v>52</v>
      </c>
      <c r="E710" s="183" t="s">
        <v>1412</v>
      </c>
      <c r="F710" s="184">
        <v>1301004064</v>
      </c>
      <c r="G710" s="120" t="s">
        <v>1885</v>
      </c>
      <c r="H710" s="183" t="s">
        <v>108</v>
      </c>
      <c r="I710" s="266">
        <v>6</v>
      </c>
      <c r="J710" s="324">
        <v>61.64</v>
      </c>
      <c r="K710" s="266">
        <v>75.33</v>
      </c>
      <c r="L710" s="266">
        <v>451.98</v>
      </c>
      <c r="M710" s="58"/>
      <c r="N710" s="58"/>
      <c r="O710" s="58"/>
      <c r="P710" s="58"/>
      <c r="Q710" s="58"/>
      <c r="R710" s="58"/>
      <c r="S710" s="58"/>
      <c r="T710" s="58"/>
      <c r="U710" s="58"/>
      <c r="V710" s="58"/>
      <c r="W710" s="58"/>
      <c r="X710" s="58"/>
    </row>
    <row r="711" spans="2:24" x14ac:dyDescent="0.25">
      <c r="B711" s="183"/>
      <c r="C711" s="183"/>
      <c r="D711" s="183"/>
      <c r="E711" s="183"/>
      <c r="F711" s="184"/>
      <c r="G711" s="186"/>
      <c r="H711" s="119"/>
      <c r="I711" s="187"/>
      <c r="J711" s="205"/>
      <c r="K711" s="187"/>
      <c r="L711" s="269"/>
      <c r="M711" s="58"/>
      <c r="N711" s="58"/>
      <c r="O711" s="58"/>
      <c r="P711" s="58"/>
      <c r="Q711" s="58"/>
      <c r="R711" s="58"/>
      <c r="S711" s="58"/>
      <c r="T711" s="58"/>
      <c r="U711" s="58"/>
      <c r="V711" s="58"/>
      <c r="W711" s="58"/>
      <c r="X711" s="58"/>
    </row>
    <row r="712" spans="2:24" x14ac:dyDescent="0.25">
      <c r="B712" s="30" t="s">
        <v>1413</v>
      </c>
      <c r="C712" s="30"/>
      <c r="D712" s="30"/>
      <c r="E712" s="30"/>
      <c r="F712" s="30"/>
      <c r="G712" s="31" t="s">
        <v>128</v>
      </c>
      <c r="H712" s="192"/>
      <c r="I712" s="193"/>
      <c r="J712" s="192"/>
      <c r="K712" s="193"/>
      <c r="L712" s="271">
        <v>13437.640000000001</v>
      </c>
      <c r="M712" s="58"/>
      <c r="N712" s="58"/>
      <c r="O712" s="58"/>
      <c r="P712" s="58"/>
      <c r="Q712" s="58"/>
      <c r="R712" s="58"/>
      <c r="S712" s="58"/>
      <c r="T712" s="58"/>
      <c r="U712" s="58"/>
      <c r="V712" s="58"/>
      <c r="W712" s="58"/>
      <c r="X712" s="58"/>
    </row>
    <row r="713" spans="2:24" x14ac:dyDescent="0.25">
      <c r="B713" s="36" t="s">
        <v>1414</v>
      </c>
      <c r="C713" s="36"/>
      <c r="D713" s="36"/>
      <c r="E713" s="36"/>
      <c r="F713" s="36"/>
      <c r="G713" s="37" t="s">
        <v>718</v>
      </c>
      <c r="H713" s="195"/>
      <c r="I713" s="196"/>
      <c r="J713" s="197"/>
      <c r="K713" s="196"/>
      <c r="L713" s="272">
        <v>2305.98</v>
      </c>
      <c r="M713" s="58"/>
      <c r="N713" s="58"/>
      <c r="O713" s="58"/>
      <c r="P713" s="58"/>
      <c r="Q713" s="58"/>
      <c r="R713" s="58"/>
      <c r="S713" s="58"/>
      <c r="T713" s="58"/>
      <c r="U713" s="58"/>
      <c r="V713" s="58"/>
      <c r="W713" s="58"/>
      <c r="X713" s="58"/>
    </row>
    <row r="714" spans="2:24" ht="51" x14ac:dyDescent="0.25">
      <c r="B714" s="183" t="s">
        <v>1415</v>
      </c>
      <c r="C714" s="183" t="s">
        <v>50</v>
      </c>
      <c r="D714" s="183" t="s">
        <v>51</v>
      </c>
      <c r="E714" s="183" t="s">
        <v>1415</v>
      </c>
      <c r="F714" s="184">
        <v>95472</v>
      </c>
      <c r="G714" s="120" t="s">
        <v>1886</v>
      </c>
      <c r="H714" s="183" t="s">
        <v>108</v>
      </c>
      <c r="I714" s="266">
        <v>2</v>
      </c>
      <c r="J714" s="324" t="s">
        <v>1887</v>
      </c>
      <c r="K714" s="266">
        <v>925.87</v>
      </c>
      <c r="L714" s="266">
        <v>1851.74</v>
      </c>
      <c r="M714" s="58"/>
      <c r="N714" s="58"/>
      <c r="O714" s="58"/>
      <c r="P714" s="58"/>
      <c r="Q714" s="58"/>
      <c r="R714" s="58"/>
      <c r="S714" s="58"/>
      <c r="T714" s="58"/>
      <c r="U714" s="58"/>
      <c r="V714" s="58"/>
      <c r="W714" s="58"/>
      <c r="X714" s="58"/>
    </row>
    <row r="715" spans="2:24" ht="51" x14ac:dyDescent="0.25">
      <c r="B715" s="183" t="s">
        <v>1416</v>
      </c>
      <c r="C715" s="183" t="s">
        <v>50</v>
      </c>
      <c r="D715" s="183" t="s">
        <v>53</v>
      </c>
      <c r="E715" s="183" t="s">
        <v>1416</v>
      </c>
      <c r="F715" s="184" t="s">
        <v>1117</v>
      </c>
      <c r="G715" s="120" t="s">
        <v>1116</v>
      </c>
      <c r="H715" s="183" t="s">
        <v>108</v>
      </c>
      <c r="I715" s="266">
        <v>2</v>
      </c>
      <c r="J715" s="324">
        <v>185.82999999999998</v>
      </c>
      <c r="K715" s="266">
        <v>227.12</v>
      </c>
      <c r="L715" s="266">
        <v>454.24</v>
      </c>
      <c r="M715" s="58"/>
      <c r="N715" s="58"/>
      <c r="O715" s="58"/>
      <c r="P715" s="58"/>
      <c r="Q715" s="58"/>
      <c r="R715" s="58"/>
      <c r="S715" s="58"/>
      <c r="T715" s="58"/>
      <c r="U715" s="58"/>
      <c r="V715" s="58"/>
      <c r="W715" s="58"/>
      <c r="X715" s="58"/>
    </row>
    <row r="716" spans="2:24" x14ac:dyDescent="0.25">
      <c r="B716" s="36" t="s">
        <v>1417</v>
      </c>
      <c r="C716" s="36"/>
      <c r="D716" s="36"/>
      <c r="E716" s="36"/>
      <c r="F716" s="36"/>
      <c r="G716" s="37" t="s">
        <v>717</v>
      </c>
      <c r="H716" s="195"/>
      <c r="I716" s="196"/>
      <c r="J716" s="197"/>
      <c r="K716" s="196"/>
      <c r="L716" s="272">
        <v>10163.280000000001</v>
      </c>
      <c r="M716" s="58"/>
      <c r="N716" s="58"/>
      <c r="O716" s="58"/>
      <c r="P716" s="58"/>
      <c r="Q716" s="58"/>
      <c r="R716" s="58"/>
      <c r="S716" s="58"/>
      <c r="T716" s="58"/>
      <c r="U716" s="58"/>
      <c r="V716" s="58"/>
      <c r="W716" s="58"/>
      <c r="X716" s="58"/>
    </row>
    <row r="717" spans="2:24" ht="25.5" x14ac:dyDescent="0.25">
      <c r="B717" s="183" t="s">
        <v>1418</v>
      </c>
      <c r="C717" s="183" t="s">
        <v>50</v>
      </c>
      <c r="D717" s="183" t="s">
        <v>52</v>
      </c>
      <c r="E717" s="183" t="s">
        <v>1418</v>
      </c>
      <c r="F717" s="184">
        <v>1301004009</v>
      </c>
      <c r="G717" s="120" t="s">
        <v>1888</v>
      </c>
      <c r="H717" s="183" t="s">
        <v>108</v>
      </c>
      <c r="I717" s="266">
        <v>2</v>
      </c>
      <c r="J717" s="324">
        <v>190.06</v>
      </c>
      <c r="K717" s="266">
        <v>232.29</v>
      </c>
      <c r="L717" s="266">
        <v>464.58</v>
      </c>
      <c r="M717" s="58"/>
      <c r="N717" s="58"/>
      <c r="O717" s="58"/>
      <c r="P717" s="58"/>
      <c r="Q717" s="58"/>
      <c r="R717" s="58"/>
      <c r="S717" s="58"/>
      <c r="T717" s="58"/>
      <c r="U717" s="58"/>
      <c r="V717" s="58"/>
      <c r="W717" s="58"/>
      <c r="X717" s="58"/>
    </row>
    <row r="718" spans="2:24" ht="38.25" x14ac:dyDescent="0.25">
      <c r="B718" s="183" t="s">
        <v>1419</v>
      </c>
      <c r="C718" s="183" t="s">
        <v>50</v>
      </c>
      <c r="D718" s="183" t="s">
        <v>52</v>
      </c>
      <c r="E718" s="183" t="s">
        <v>1419</v>
      </c>
      <c r="F718" s="184">
        <v>2401001015</v>
      </c>
      <c r="G718" s="120" t="s">
        <v>1889</v>
      </c>
      <c r="H718" s="183" t="s">
        <v>108</v>
      </c>
      <c r="I718" s="266">
        <v>2</v>
      </c>
      <c r="J718" s="324">
        <v>501.17</v>
      </c>
      <c r="K718" s="266">
        <v>612.52</v>
      </c>
      <c r="L718" s="266">
        <v>1225.04</v>
      </c>
      <c r="M718" s="58"/>
      <c r="N718" s="58"/>
      <c r="O718" s="58"/>
      <c r="P718" s="58"/>
      <c r="Q718" s="58"/>
      <c r="R718" s="58"/>
      <c r="S718" s="58"/>
      <c r="T718" s="58"/>
      <c r="U718" s="58"/>
      <c r="V718" s="58"/>
      <c r="W718" s="58"/>
      <c r="X718" s="58"/>
    </row>
    <row r="719" spans="2:24" ht="25.5" x14ac:dyDescent="0.25">
      <c r="B719" s="183" t="s">
        <v>1420</v>
      </c>
      <c r="C719" s="183" t="s">
        <v>50</v>
      </c>
      <c r="D719" s="183" t="s">
        <v>52</v>
      </c>
      <c r="E719" s="183" t="s">
        <v>1420</v>
      </c>
      <c r="F719" s="184">
        <v>2401002010</v>
      </c>
      <c r="G719" s="120" t="s">
        <v>1890</v>
      </c>
      <c r="H719" s="183" t="s">
        <v>108</v>
      </c>
      <c r="I719" s="266">
        <v>4</v>
      </c>
      <c r="J719" s="324">
        <v>297.83</v>
      </c>
      <c r="K719" s="266">
        <v>364</v>
      </c>
      <c r="L719" s="266">
        <v>1456</v>
      </c>
      <c r="M719" s="58"/>
      <c r="N719" s="58"/>
      <c r="O719" s="58"/>
      <c r="P719" s="58"/>
      <c r="Q719" s="58"/>
      <c r="R719" s="58"/>
      <c r="S719" s="58"/>
      <c r="T719" s="58"/>
      <c r="U719" s="58"/>
      <c r="V719" s="58"/>
      <c r="W719" s="58"/>
      <c r="X719" s="58"/>
    </row>
    <row r="720" spans="2:24" ht="25.5" x14ac:dyDescent="0.25">
      <c r="B720" s="183" t="s">
        <v>1421</v>
      </c>
      <c r="C720" s="183" t="s">
        <v>50</v>
      </c>
      <c r="D720" s="183" t="s">
        <v>51</v>
      </c>
      <c r="E720" s="183" t="s">
        <v>1421</v>
      </c>
      <c r="F720" s="184">
        <v>100867</v>
      </c>
      <c r="G720" s="120" t="s">
        <v>1891</v>
      </c>
      <c r="H720" s="183" t="s">
        <v>108</v>
      </c>
      <c r="I720" s="266">
        <v>2</v>
      </c>
      <c r="J720" s="324" t="s">
        <v>1892</v>
      </c>
      <c r="K720" s="266">
        <v>442.42</v>
      </c>
      <c r="L720" s="266">
        <v>884.84</v>
      </c>
      <c r="M720" s="58"/>
      <c r="N720" s="58"/>
      <c r="O720" s="58"/>
      <c r="P720" s="58"/>
      <c r="Q720" s="58"/>
      <c r="R720" s="58"/>
      <c r="S720" s="58"/>
      <c r="T720" s="58"/>
      <c r="U720" s="58"/>
      <c r="V720" s="58"/>
      <c r="W720" s="58"/>
      <c r="X720" s="58"/>
    </row>
    <row r="721" spans="2:24" ht="25.5" x14ac:dyDescent="0.25">
      <c r="B721" s="183" t="s">
        <v>1422</v>
      </c>
      <c r="C721" s="183" t="s">
        <v>50</v>
      </c>
      <c r="D721" s="183" t="s">
        <v>51</v>
      </c>
      <c r="E721" s="183" t="s">
        <v>1422</v>
      </c>
      <c r="F721" s="184">
        <v>100868</v>
      </c>
      <c r="G721" s="120" t="s">
        <v>1893</v>
      </c>
      <c r="H721" s="183" t="s">
        <v>108</v>
      </c>
      <c r="I721" s="266">
        <v>4</v>
      </c>
      <c r="J721" s="324" t="s">
        <v>1894</v>
      </c>
      <c r="K721" s="266">
        <v>458.16</v>
      </c>
      <c r="L721" s="266">
        <v>1832.64</v>
      </c>
      <c r="M721" s="58"/>
      <c r="N721" s="58"/>
      <c r="O721" s="58"/>
      <c r="P721" s="58"/>
      <c r="Q721" s="58"/>
      <c r="R721" s="58"/>
      <c r="S721" s="58"/>
      <c r="T721" s="58"/>
      <c r="U721" s="58"/>
      <c r="V721" s="58"/>
      <c r="W721" s="58"/>
      <c r="X721" s="58"/>
    </row>
    <row r="722" spans="2:24" ht="25.5" x14ac:dyDescent="0.25">
      <c r="B722" s="183" t="s">
        <v>1423</v>
      </c>
      <c r="C722" s="183" t="s">
        <v>50</v>
      </c>
      <c r="D722" s="183" t="s">
        <v>52</v>
      </c>
      <c r="E722" s="183" t="s">
        <v>1423</v>
      </c>
      <c r="F722" s="184">
        <v>2401001017</v>
      </c>
      <c r="G722" s="120" t="s">
        <v>1895</v>
      </c>
      <c r="H722" s="183" t="s">
        <v>108</v>
      </c>
      <c r="I722" s="266">
        <v>2</v>
      </c>
      <c r="J722" s="324">
        <v>1214.43</v>
      </c>
      <c r="K722" s="266">
        <v>1484.27</v>
      </c>
      <c r="L722" s="266">
        <v>2968.54</v>
      </c>
      <c r="M722" s="58"/>
      <c r="N722" s="58"/>
      <c r="O722" s="58"/>
      <c r="P722" s="58"/>
      <c r="Q722" s="58"/>
      <c r="R722" s="58"/>
      <c r="S722" s="58"/>
      <c r="T722" s="58"/>
      <c r="U722" s="58"/>
      <c r="V722" s="58"/>
      <c r="W722" s="58"/>
      <c r="X722" s="58"/>
    </row>
    <row r="723" spans="2:24" ht="25.5" x14ac:dyDescent="0.25">
      <c r="B723" s="183" t="s">
        <v>1424</v>
      </c>
      <c r="C723" s="183" t="s">
        <v>50</v>
      </c>
      <c r="D723" s="183" t="s">
        <v>51</v>
      </c>
      <c r="E723" s="183" t="s">
        <v>1424</v>
      </c>
      <c r="F723" s="184">
        <v>100874</v>
      </c>
      <c r="G723" s="120" t="s">
        <v>1896</v>
      </c>
      <c r="H723" s="183" t="s">
        <v>108</v>
      </c>
      <c r="I723" s="266">
        <v>2</v>
      </c>
      <c r="J723" s="324" t="s">
        <v>1897</v>
      </c>
      <c r="K723" s="266">
        <v>418.76</v>
      </c>
      <c r="L723" s="266">
        <v>837.52</v>
      </c>
      <c r="M723" s="58"/>
      <c r="N723" s="58"/>
      <c r="O723" s="58"/>
      <c r="P723" s="58"/>
      <c r="Q723" s="58"/>
      <c r="R723" s="58"/>
      <c r="S723" s="58"/>
      <c r="T723" s="58"/>
      <c r="U723" s="58"/>
      <c r="V723" s="58"/>
      <c r="W723" s="58"/>
      <c r="X723" s="58"/>
    </row>
    <row r="724" spans="2:24" ht="25.5" x14ac:dyDescent="0.25">
      <c r="B724" s="183" t="s">
        <v>1425</v>
      </c>
      <c r="C724" s="183" t="s">
        <v>50</v>
      </c>
      <c r="D724" s="183" t="s">
        <v>52</v>
      </c>
      <c r="E724" s="183" t="s">
        <v>1425</v>
      </c>
      <c r="F724" s="184">
        <v>2401002050</v>
      </c>
      <c r="G724" s="120" t="s">
        <v>1898</v>
      </c>
      <c r="H724" s="183" t="s">
        <v>108</v>
      </c>
      <c r="I724" s="266">
        <v>2</v>
      </c>
      <c r="J724" s="324">
        <v>202.15</v>
      </c>
      <c r="K724" s="266">
        <v>247.06</v>
      </c>
      <c r="L724" s="266">
        <v>494.12</v>
      </c>
      <c r="M724" s="58"/>
      <c r="N724" s="58"/>
      <c r="O724" s="58"/>
      <c r="P724" s="58"/>
      <c r="Q724" s="58"/>
      <c r="R724" s="58"/>
      <c r="S724" s="58"/>
      <c r="T724" s="58"/>
      <c r="U724" s="58"/>
      <c r="V724" s="58"/>
      <c r="W724" s="58"/>
      <c r="X724" s="58"/>
    </row>
    <row r="725" spans="2:24" x14ac:dyDescent="0.25">
      <c r="B725" s="36" t="s">
        <v>1426</v>
      </c>
      <c r="C725" s="36"/>
      <c r="D725" s="36"/>
      <c r="E725" s="36"/>
      <c r="F725" s="36"/>
      <c r="G725" s="37" t="s">
        <v>332</v>
      </c>
      <c r="H725" s="195"/>
      <c r="I725" s="196"/>
      <c r="J725" s="197"/>
      <c r="K725" s="196"/>
      <c r="L725" s="272">
        <v>968.37999999999988</v>
      </c>
      <c r="M725" s="58"/>
      <c r="N725" s="58"/>
      <c r="O725" s="58"/>
      <c r="P725" s="58"/>
      <c r="Q725" s="58"/>
      <c r="R725" s="58"/>
      <c r="S725" s="58"/>
      <c r="T725" s="58"/>
      <c r="U725" s="58"/>
      <c r="V725" s="58"/>
      <c r="W725" s="58"/>
      <c r="X725" s="58"/>
    </row>
    <row r="726" spans="2:24" ht="25.5" x14ac:dyDescent="0.25">
      <c r="B726" s="183" t="s">
        <v>1427</v>
      </c>
      <c r="C726" s="183" t="s">
        <v>50</v>
      </c>
      <c r="D726" s="183" t="s">
        <v>52</v>
      </c>
      <c r="E726" s="183" t="s">
        <v>1427</v>
      </c>
      <c r="F726" s="184">
        <v>2401001000</v>
      </c>
      <c r="G726" s="120" t="s">
        <v>1899</v>
      </c>
      <c r="H726" s="183" t="s">
        <v>108</v>
      </c>
      <c r="I726" s="266">
        <v>2</v>
      </c>
      <c r="J726" s="324">
        <v>213.31</v>
      </c>
      <c r="K726" s="266">
        <v>260.7</v>
      </c>
      <c r="L726" s="266">
        <v>521.4</v>
      </c>
      <c r="M726" s="58"/>
      <c r="N726" s="58"/>
      <c r="O726" s="58"/>
      <c r="P726" s="58"/>
      <c r="Q726" s="58"/>
      <c r="R726" s="58"/>
      <c r="S726" s="58"/>
      <c r="T726" s="58"/>
      <c r="U726" s="58"/>
      <c r="V726" s="58"/>
      <c r="W726" s="58"/>
      <c r="X726" s="58"/>
    </row>
    <row r="727" spans="2:24" ht="25.5" x14ac:dyDescent="0.25">
      <c r="B727" s="183" t="s">
        <v>1428</v>
      </c>
      <c r="C727" s="183" t="s">
        <v>50</v>
      </c>
      <c r="D727" s="183" t="s">
        <v>52</v>
      </c>
      <c r="E727" s="183" t="s">
        <v>1428</v>
      </c>
      <c r="F727" s="184">
        <v>1301002030</v>
      </c>
      <c r="G727" s="120" t="s">
        <v>1900</v>
      </c>
      <c r="H727" s="183" t="s">
        <v>108</v>
      </c>
      <c r="I727" s="266">
        <v>2</v>
      </c>
      <c r="J727" s="324">
        <v>61.64</v>
      </c>
      <c r="K727" s="266">
        <v>75.33</v>
      </c>
      <c r="L727" s="266">
        <v>150.66</v>
      </c>
      <c r="M727" s="58"/>
      <c r="N727" s="58"/>
      <c r="O727" s="58"/>
      <c r="P727" s="58"/>
      <c r="Q727" s="58"/>
      <c r="R727" s="58"/>
      <c r="S727" s="58"/>
      <c r="T727" s="58"/>
      <c r="U727" s="58"/>
      <c r="V727" s="58"/>
      <c r="W727" s="58"/>
      <c r="X727" s="58"/>
    </row>
    <row r="728" spans="2:24" ht="25.5" x14ac:dyDescent="0.25">
      <c r="B728" s="183" t="s">
        <v>1429</v>
      </c>
      <c r="C728" s="183" t="s">
        <v>50</v>
      </c>
      <c r="D728" s="183" t="s">
        <v>51</v>
      </c>
      <c r="E728" s="183" t="s">
        <v>1429</v>
      </c>
      <c r="F728" s="184">
        <v>95547</v>
      </c>
      <c r="G728" s="120" t="s">
        <v>1883</v>
      </c>
      <c r="H728" s="183" t="s">
        <v>108</v>
      </c>
      <c r="I728" s="266">
        <v>2</v>
      </c>
      <c r="J728" s="324" t="s">
        <v>1884</v>
      </c>
      <c r="K728" s="266">
        <v>72.83</v>
      </c>
      <c r="L728" s="266">
        <v>145.66</v>
      </c>
      <c r="M728" s="58"/>
      <c r="N728" s="58"/>
      <c r="O728" s="58"/>
      <c r="P728" s="58"/>
      <c r="Q728" s="58"/>
      <c r="R728" s="58"/>
      <c r="S728" s="58"/>
      <c r="T728" s="58"/>
      <c r="U728" s="58"/>
      <c r="V728" s="58"/>
      <c r="W728" s="58"/>
      <c r="X728" s="58"/>
    </row>
    <row r="729" spans="2:24" ht="25.5" x14ac:dyDescent="0.25">
      <c r="B729" s="183" t="s">
        <v>1430</v>
      </c>
      <c r="C729" s="183" t="s">
        <v>50</v>
      </c>
      <c r="D729" s="183" t="s">
        <v>52</v>
      </c>
      <c r="E729" s="183" t="s">
        <v>1430</v>
      </c>
      <c r="F729" s="184">
        <v>1301004064</v>
      </c>
      <c r="G729" s="120" t="s">
        <v>1885</v>
      </c>
      <c r="H729" s="183" t="s">
        <v>108</v>
      </c>
      <c r="I729" s="266">
        <v>2</v>
      </c>
      <c r="J729" s="324">
        <v>61.64</v>
      </c>
      <c r="K729" s="266">
        <v>75.33</v>
      </c>
      <c r="L729" s="266">
        <v>150.66</v>
      </c>
      <c r="M729" s="58"/>
      <c r="N729" s="58"/>
      <c r="O729" s="58"/>
      <c r="P729" s="58"/>
      <c r="Q729" s="58"/>
      <c r="R729" s="58"/>
      <c r="S729" s="58"/>
      <c r="T729" s="58"/>
      <c r="U729" s="58"/>
      <c r="V729" s="58"/>
      <c r="W729" s="58"/>
      <c r="X729" s="58"/>
    </row>
    <row r="730" spans="2:24" x14ac:dyDescent="0.25">
      <c r="B730" s="183"/>
      <c r="C730" s="183"/>
      <c r="D730" s="183"/>
      <c r="E730" s="183"/>
      <c r="F730" s="184"/>
      <c r="G730" s="186"/>
      <c r="H730" s="119"/>
      <c r="I730" s="187"/>
      <c r="J730" s="205"/>
      <c r="K730" s="187"/>
      <c r="L730" s="269"/>
      <c r="M730" s="58"/>
      <c r="N730" s="58"/>
      <c r="O730" s="58"/>
      <c r="P730" s="58"/>
      <c r="Q730" s="58"/>
      <c r="R730" s="58"/>
      <c r="S730" s="58"/>
      <c r="T730" s="58"/>
      <c r="U730" s="58"/>
      <c r="V730" s="58"/>
      <c r="W730" s="58"/>
      <c r="X730" s="58"/>
    </row>
    <row r="731" spans="2:24" x14ac:dyDescent="0.25">
      <c r="B731" s="30" t="s">
        <v>1431</v>
      </c>
      <c r="C731" s="30"/>
      <c r="D731" s="30"/>
      <c r="E731" s="30"/>
      <c r="F731" s="30"/>
      <c r="G731" s="31" t="s">
        <v>129</v>
      </c>
      <c r="H731" s="192"/>
      <c r="I731" s="193"/>
      <c r="J731" s="206"/>
      <c r="K731" s="193"/>
      <c r="L731" s="271">
        <v>117677.43999999997</v>
      </c>
      <c r="M731" s="58"/>
      <c r="N731" s="58"/>
      <c r="O731" s="58"/>
      <c r="P731" s="58"/>
      <c r="Q731" s="58"/>
      <c r="R731" s="58"/>
      <c r="S731" s="58"/>
      <c r="T731" s="58"/>
      <c r="U731" s="58"/>
      <c r="V731" s="58"/>
      <c r="W731" s="58"/>
      <c r="X731" s="58"/>
    </row>
    <row r="732" spans="2:24" x14ac:dyDescent="0.25">
      <c r="B732" s="36" t="s">
        <v>1432</v>
      </c>
      <c r="C732" s="36"/>
      <c r="D732" s="36"/>
      <c r="E732" s="36"/>
      <c r="F732" s="36"/>
      <c r="G732" s="37" t="s">
        <v>588</v>
      </c>
      <c r="H732" s="195"/>
      <c r="I732" s="196"/>
      <c r="J732" s="197"/>
      <c r="K732" s="196"/>
      <c r="L732" s="272">
        <v>117677.44</v>
      </c>
      <c r="M732" s="58"/>
      <c r="N732" s="58"/>
      <c r="O732" s="58"/>
      <c r="P732" s="58"/>
      <c r="Q732" s="58"/>
      <c r="R732" s="58"/>
      <c r="S732" s="58"/>
      <c r="T732" s="58"/>
      <c r="U732" s="58"/>
      <c r="V732" s="58"/>
      <c r="W732" s="58"/>
      <c r="X732" s="58"/>
    </row>
    <row r="733" spans="2:24" ht="38.25" x14ac:dyDescent="0.25">
      <c r="B733" s="183" t="s">
        <v>1433</v>
      </c>
      <c r="C733" s="183" t="s">
        <v>50</v>
      </c>
      <c r="D733" s="183" t="s">
        <v>51</v>
      </c>
      <c r="E733" s="183" t="s">
        <v>1433</v>
      </c>
      <c r="F733" s="184">
        <v>91935</v>
      </c>
      <c r="G733" s="120" t="s">
        <v>2109</v>
      </c>
      <c r="H733" s="183" t="s">
        <v>130</v>
      </c>
      <c r="I733" s="266">
        <v>60.13</v>
      </c>
      <c r="J733" s="324" t="s">
        <v>2110</v>
      </c>
      <c r="K733" s="266">
        <v>27.84</v>
      </c>
      <c r="L733" s="266">
        <v>1674.01</v>
      </c>
      <c r="M733" s="58"/>
      <c r="N733" s="58"/>
      <c r="O733" s="58"/>
      <c r="P733" s="58"/>
      <c r="Q733" s="58"/>
      <c r="R733" s="58"/>
      <c r="S733" s="58"/>
      <c r="T733" s="58"/>
      <c r="U733" s="58"/>
      <c r="V733" s="58"/>
      <c r="W733" s="58"/>
      <c r="X733" s="58"/>
    </row>
    <row r="734" spans="2:24" ht="38.25" x14ac:dyDescent="0.25">
      <c r="B734" s="183" t="s">
        <v>1434</v>
      </c>
      <c r="C734" s="183" t="s">
        <v>50</v>
      </c>
      <c r="D734" s="183" t="s">
        <v>51</v>
      </c>
      <c r="E734" s="183" t="s">
        <v>1434</v>
      </c>
      <c r="F734" s="184">
        <v>101562</v>
      </c>
      <c r="G734" s="120" t="s">
        <v>1903</v>
      </c>
      <c r="H734" s="183" t="s">
        <v>130</v>
      </c>
      <c r="I734" s="266">
        <v>248.89</v>
      </c>
      <c r="J734" s="324" t="s">
        <v>1904</v>
      </c>
      <c r="K734" s="266">
        <v>27.79</v>
      </c>
      <c r="L734" s="266">
        <v>6916.65</v>
      </c>
      <c r="M734" s="58"/>
      <c r="N734" s="58"/>
      <c r="O734" s="58"/>
      <c r="P734" s="58"/>
      <c r="Q734" s="58"/>
      <c r="R734" s="58"/>
      <c r="S734" s="58"/>
      <c r="T734" s="58"/>
      <c r="U734" s="58"/>
      <c r="V734" s="58"/>
      <c r="W734" s="58"/>
      <c r="X734" s="58"/>
    </row>
    <row r="735" spans="2:24" ht="38.25" x14ac:dyDescent="0.25">
      <c r="B735" s="183" t="s">
        <v>1435</v>
      </c>
      <c r="C735" s="183" t="s">
        <v>50</v>
      </c>
      <c r="D735" s="183" t="s">
        <v>51</v>
      </c>
      <c r="E735" s="183" t="s">
        <v>1435</v>
      </c>
      <c r="F735" s="184">
        <v>101562</v>
      </c>
      <c r="G735" s="120" t="s">
        <v>1903</v>
      </c>
      <c r="H735" s="183" t="s">
        <v>130</v>
      </c>
      <c r="I735" s="266">
        <v>13</v>
      </c>
      <c r="J735" s="324" t="s">
        <v>1904</v>
      </c>
      <c r="K735" s="266">
        <v>27.79</v>
      </c>
      <c r="L735" s="266">
        <v>361.27</v>
      </c>
      <c r="M735" s="58"/>
      <c r="N735" s="58"/>
      <c r="O735" s="58"/>
      <c r="P735" s="58"/>
      <c r="Q735" s="58"/>
      <c r="R735" s="58"/>
      <c r="S735" s="58"/>
      <c r="T735" s="58"/>
      <c r="U735" s="58"/>
      <c r="V735" s="58"/>
      <c r="W735" s="58"/>
      <c r="X735" s="58"/>
    </row>
    <row r="736" spans="2:24" ht="38.25" x14ac:dyDescent="0.25">
      <c r="B736" s="183" t="s">
        <v>1436</v>
      </c>
      <c r="C736" s="183" t="s">
        <v>50</v>
      </c>
      <c r="D736" s="183" t="s">
        <v>51</v>
      </c>
      <c r="E736" s="183" t="s">
        <v>1436</v>
      </c>
      <c r="F736" s="184">
        <v>91931</v>
      </c>
      <c r="G736" s="120" t="s">
        <v>1907</v>
      </c>
      <c r="H736" s="183" t="s">
        <v>130</v>
      </c>
      <c r="I736" s="266">
        <v>1475.62</v>
      </c>
      <c r="J736" s="324" t="s">
        <v>1908</v>
      </c>
      <c r="K736" s="266">
        <v>11.08</v>
      </c>
      <c r="L736" s="266">
        <v>16349.86</v>
      </c>
      <c r="M736" s="58"/>
      <c r="N736" s="58"/>
      <c r="O736" s="58"/>
      <c r="P736" s="58"/>
      <c r="Q736" s="58"/>
      <c r="R736" s="58"/>
      <c r="S736" s="58"/>
      <c r="T736" s="58"/>
      <c r="U736" s="58"/>
      <c r="V736" s="58"/>
      <c r="W736" s="58"/>
      <c r="X736" s="58"/>
    </row>
    <row r="737" spans="2:24" ht="38.25" x14ac:dyDescent="0.25">
      <c r="B737" s="183" t="s">
        <v>1437</v>
      </c>
      <c r="C737" s="183" t="s">
        <v>50</v>
      </c>
      <c r="D737" s="183" t="s">
        <v>51</v>
      </c>
      <c r="E737" s="183" t="s">
        <v>1437</v>
      </c>
      <c r="F737" s="184">
        <v>91926</v>
      </c>
      <c r="G737" s="120" t="s">
        <v>1909</v>
      </c>
      <c r="H737" s="183" t="s">
        <v>130</v>
      </c>
      <c r="I737" s="266">
        <v>180.63</v>
      </c>
      <c r="J737" s="324" t="s">
        <v>1910</v>
      </c>
      <c r="K737" s="266">
        <v>4.75</v>
      </c>
      <c r="L737" s="266">
        <v>857.99</v>
      </c>
      <c r="M737" s="58"/>
      <c r="N737" s="58"/>
      <c r="O737" s="58"/>
      <c r="P737" s="58"/>
      <c r="Q737" s="58"/>
      <c r="R737" s="58"/>
      <c r="S737" s="58"/>
      <c r="T737" s="58"/>
      <c r="U737" s="58"/>
      <c r="V737" s="58"/>
      <c r="W737" s="58"/>
      <c r="X737" s="58"/>
    </row>
    <row r="738" spans="2:24" ht="38.25" x14ac:dyDescent="0.25">
      <c r="B738" s="183" t="s">
        <v>1438</v>
      </c>
      <c r="C738" s="183" t="s">
        <v>50</v>
      </c>
      <c r="D738" s="183" t="s">
        <v>51</v>
      </c>
      <c r="E738" s="183" t="s">
        <v>1438</v>
      </c>
      <c r="F738" s="184">
        <v>91928</v>
      </c>
      <c r="G738" s="120" t="s">
        <v>1911</v>
      </c>
      <c r="H738" s="183" t="s">
        <v>130</v>
      </c>
      <c r="I738" s="266">
        <v>6</v>
      </c>
      <c r="J738" s="324" t="s">
        <v>1912</v>
      </c>
      <c r="K738" s="266">
        <v>7.35</v>
      </c>
      <c r="L738" s="266">
        <v>44.1</v>
      </c>
      <c r="M738" s="58"/>
      <c r="N738" s="58"/>
      <c r="O738" s="58"/>
      <c r="P738" s="58"/>
      <c r="Q738" s="58"/>
      <c r="R738" s="58"/>
      <c r="S738" s="58"/>
      <c r="T738" s="58"/>
      <c r="U738" s="58"/>
      <c r="V738" s="58"/>
      <c r="W738" s="58"/>
      <c r="X738" s="58"/>
    </row>
    <row r="739" spans="2:24" ht="25.5" x14ac:dyDescent="0.25">
      <c r="B739" s="183" t="s">
        <v>1439</v>
      </c>
      <c r="C739" s="183" t="s">
        <v>50</v>
      </c>
      <c r="D739" s="183" t="s">
        <v>51</v>
      </c>
      <c r="E739" s="183" t="s">
        <v>1439</v>
      </c>
      <c r="F739" s="184">
        <v>91939</v>
      </c>
      <c r="G739" s="120" t="s">
        <v>1915</v>
      </c>
      <c r="H739" s="183" t="s">
        <v>108</v>
      </c>
      <c r="I739" s="266">
        <v>46</v>
      </c>
      <c r="J739" s="324" t="s">
        <v>1916</v>
      </c>
      <c r="K739" s="266">
        <v>33.86</v>
      </c>
      <c r="L739" s="266">
        <v>1557.56</v>
      </c>
      <c r="M739" s="58"/>
      <c r="N739" s="58"/>
      <c r="O739" s="58"/>
      <c r="P739" s="58"/>
      <c r="Q739" s="58"/>
      <c r="R739" s="58"/>
      <c r="S739" s="58"/>
      <c r="T739" s="58"/>
      <c r="U739" s="58"/>
      <c r="V739" s="58"/>
      <c r="W739" s="58"/>
      <c r="X739" s="58"/>
    </row>
    <row r="740" spans="2:24" ht="25.5" x14ac:dyDescent="0.25">
      <c r="B740" s="183" t="s">
        <v>1440</v>
      </c>
      <c r="C740" s="183" t="s">
        <v>50</v>
      </c>
      <c r="D740" s="183" t="s">
        <v>51</v>
      </c>
      <c r="E740" s="183" t="s">
        <v>1440</v>
      </c>
      <c r="F740" s="184">
        <v>91940</v>
      </c>
      <c r="G740" s="120" t="s">
        <v>1917</v>
      </c>
      <c r="H740" s="183" t="s">
        <v>108</v>
      </c>
      <c r="I740" s="266">
        <v>3</v>
      </c>
      <c r="J740" s="324" t="s">
        <v>1918</v>
      </c>
      <c r="K740" s="266">
        <v>19.22</v>
      </c>
      <c r="L740" s="266">
        <v>57.66</v>
      </c>
      <c r="M740" s="58"/>
      <c r="N740" s="58"/>
      <c r="O740" s="58"/>
      <c r="P740" s="58"/>
      <c r="Q740" s="58"/>
      <c r="R740" s="58"/>
      <c r="S740" s="58"/>
      <c r="T740" s="58"/>
      <c r="U740" s="58"/>
      <c r="V740" s="58"/>
      <c r="W740" s="58"/>
      <c r="X740" s="58"/>
    </row>
    <row r="741" spans="2:24" ht="25.5" x14ac:dyDescent="0.25">
      <c r="B741" s="183" t="s">
        <v>1441</v>
      </c>
      <c r="C741" s="183" t="s">
        <v>50</v>
      </c>
      <c r="D741" s="183" t="s">
        <v>51</v>
      </c>
      <c r="E741" s="183" t="s">
        <v>1441</v>
      </c>
      <c r="F741" s="184">
        <v>96986</v>
      </c>
      <c r="G741" s="120" t="s">
        <v>1919</v>
      </c>
      <c r="H741" s="183" t="s">
        <v>108</v>
      </c>
      <c r="I741" s="266">
        <v>3</v>
      </c>
      <c r="J741" s="324" t="s">
        <v>1920</v>
      </c>
      <c r="K741" s="266">
        <v>149.22999999999999</v>
      </c>
      <c r="L741" s="266">
        <v>447.69</v>
      </c>
      <c r="M741" s="58"/>
      <c r="N741" s="58"/>
      <c r="O741" s="58"/>
      <c r="P741" s="58"/>
      <c r="Q741" s="58"/>
      <c r="R741" s="58"/>
      <c r="S741" s="58"/>
      <c r="T741" s="58"/>
      <c r="U741" s="58"/>
      <c r="V741" s="58"/>
      <c r="W741" s="58"/>
      <c r="X741" s="58"/>
    </row>
    <row r="742" spans="2:24" ht="38.25" x14ac:dyDescent="0.25">
      <c r="B742" s="183" t="s">
        <v>1442</v>
      </c>
      <c r="C742" s="183" t="s">
        <v>50</v>
      </c>
      <c r="D742" s="183" t="s">
        <v>51</v>
      </c>
      <c r="E742" s="183" t="s">
        <v>1442</v>
      </c>
      <c r="F742" s="184">
        <v>97886</v>
      </c>
      <c r="G742" s="120" t="s">
        <v>1921</v>
      </c>
      <c r="H742" s="183" t="s">
        <v>108</v>
      </c>
      <c r="I742" s="266">
        <v>6</v>
      </c>
      <c r="J742" s="324" t="s">
        <v>1922</v>
      </c>
      <c r="K742" s="266">
        <v>196.44</v>
      </c>
      <c r="L742" s="266">
        <v>1178.6400000000001</v>
      </c>
      <c r="M742" s="58"/>
      <c r="N742" s="58"/>
      <c r="O742" s="58"/>
      <c r="P742" s="58"/>
      <c r="Q742" s="58"/>
      <c r="R742" s="58"/>
      <c r="S742" s="58"/>
      <c r="T742" s="58"/>
      <c r="U742" s="58"/>
      <c r="V742" s="58"/>
      <c r="W742" s="58"/>
      <c r="X742" s="58"/>
    </row>
    <row r="743" spans="2:24" x14ac:dyDescent="0.25">
      <c r="B743" s="183" t="s">
        <v>1443</v>
      </c>
      <c r="C743" s="183" t="s">
        <v>50</v>
      </c>
      <c r="D743" s="183" t="s">
        <v>52</v>
      </c>
      <c r="E743" s="183" t="s">
        <v>1443</v>
      </c>
      <c r="F743" s="184">
        <v>1201002056</v>
      </c>
      <c r="G743" s="120" t="s">
        <v>1928</v>
      </c>
      <c r="H743" s="183" t="s">
        <v>108</v>
      </c>
      <c r="I743" s="266">
        <v>9</v>
      </c>
      <c r="J743" s="324">
        <v>4.1900000000000004</v>
      </c>
      <c r="K743" s="266">
        <v>5.12</v>
      </c>
      <c r="L743" s="266">
        <v>46.08</v>
      </c>
      <c r="M743" s="58"/>
      <c r="N743" s="58"/>
      <c r="O743" s="58"/>
      <c r="P743" s="58"/>
      <c r="Q743" s="58"/>
      <c r="R743" s="58"/>
      <c r="S743" s="58"/>
      <c r="T743" s="58"/>
      <c r="U743" s="58"/>
      <c r="V743" s="58"/>
      <c r="W743" s="58"/>
      <c r="X743" s="58"/>
    </row>
    <row r="744" spans="2:24" ht="25.5" x14ac:dyDescent="0.25">
      <c r="B744" s="183" t="s">
        <v>1444</v>
      </c>
      <c r="C744" s="183" t="s">
        <v>50</v>
      </c>
      <c r="D744" s="183" t="s">
        <v>51</v>
      </c>
      <c r="E744" s="183" t="s">
        <v>1444</v>
      </c>
      <c r="F744" s="184">
        <v>91992</v>
      </c>
      <c r="G744" s="120" t="s">
        <v>1929</v>
      </c>
      <c r="H744" s="183" t="s">
        <v>108</v>
      </c>
      <c r="I744" s="266">
        <v>30</v>
      </c>
      <c r="J744" s="324" t="s">
        <v>1930</v>
      </c>
      <c r="K744" s="266">
        <v>49.01</v>
      </c>
      <c r="L744" s="266">
        <v>1470.3</v>
      </c>
      <c r="M744" s="58"/>
      <c r="N744" s="58"/>
      <c r="O744" s="58"/>
      <c r="P744" s="58"/>
      <c r="Q744" s="58"/>
      <c r="R744" s="58"/>
      <c r="S744" s="58"/>
      <c r="T744" s="58"/>
      <c r="U744" s="58"/>
      <c r="V744" s="58"/>
      <c r="W744" s="58"/>
      <c r="X744" s="58"/>
    </row>
    <row r="745" spans="2:24" ht="25.5" x14ac:dyDescent="0.25">
      <c r="B745" s="183" t="s">
        <v>1445</v>
      </c>
      <c r="C745" s="183" t="s">
        <v>50</v>
      </c>
      <c r="D745" s="183" t="s">
        <v>51</v>
      </c>
      <c r="E745" s="183" t="s">
        <v>1445</v>
      </c>
      <c r="F745" s="184">
        <v>91996</v>
      </c>
      <c r="G745" s="120" t="s">
        <v>1931</v>
      </c>
      <c r="H745" s="183" t="s">
        <v>108</v>
      </c>
      <c r="I745" s="266">
        <v>2</v>
      </c>
      <c r="J745" s="324" t="s">
        <v>1932</v>
      </c>
      <c r="K745" s="266">
        <v>38.04</v>
      </c>
      <c r="L745" s="266">
        <v>76.08</v>
      </c>
      <c r="M745" s="58"/>
      <c r="N745" s="58"/>
      <c r="O745" s="58"/>
      <c r="P745" s="58"/>
      <c r="Q745" s="58"/>
      <c r="R745" s="58"/>
      <c r="S745" s="58"/>
      <c r="T745" s="58"/>
      <c r="U745" s="58"/>
      <c r="V745" s="58"/>
      <c r="W745" s="58"/>
      <c r="X745" s="58"/>
    </row>
    <row r="746" spans="2:24" ht="25.5" x14ac:dyDescent="0.25">
      <c r="B746" s="183" t="s">
        <v>1446</v>
      </c>
      <c r="C746" s="183" t="s">
        <v>50</v>
      </c>
      <c r="D746" s="183" t="s">
        <v>51</v>
      </c>
      <c r="E746" s="183" t="s">
        <v>1446</v>
      </c>
      <c r="F746" s="184">
        <v>92004</v>
      </c>
      <c r="G746" s="120" t="s">
        <v>2111</v>
      </c>
      <c r="H746" s="183" t="s">
        <v>108</v>
      </c>
      <c r="I746" s="266">
        <v>9</v>
      </c>
      <c r="J746" s="324" t="s">
        <v>2112</v>
      </c>
      <c r="K746" s="266">
        <v>60.7</v>
      </c>
      <c r="L746" s="266">
        <v>546.29999999999995</v>
      </c>
      <c r="M746" s="58"/>
      <c r="N746" s="58"/>
      <c r="O746" s="58"/>
      <c r="P746" s="58"/>
      <c r="Q746" s="58"/>
      <c r="R746" s="58"/>
      <c r="S746" s="58"/>
      <c r="T746" s="58"/>
      <c r="U746" s="58"/>
      <c r="V746" s="58"/>
      <c r="W746" s="58"/>
      <c r="X746" s="58"/>
    </row>
    <row r="747" spans="2:24" ht="25.5" x14ac:dyDescent="0.25">
      <c r="B747" s="183" t="s">
        <v>1447</v>
      </c>
      <c r="C747" s="183" t="s">
        <v>50</v>
      </c>
      <c r="D747" s="183" t="s">
        <v>51</v>
      </c>
      <c r="E747" s="183" t="s">
        <v>1447</v>
      </c>
      <c r="F747" s="184">
        <v>91952</v>
      </c>
      <c r="G747" s="120" t="s">
        <v>1933</v>
      </c>
      <c r="H747" s="183" t="s">
        <v>108</v>
      </c>
      <c r="I747" s="266">
        <v>2</v>
      </c>
      <c r="J747" s="324" t="s">
        <v>1934</v>
      </c>
      <c r="K747" s="266">
        <v>20.36</v>
      </c>
      <c r="L747" s="266">
        <v>40.72</v>
      </c>
      <c r="M747" s="58"/>
      <c r="N747" s="58"/>
      <c r="O747" s="58"/>
      <c r="P747" s="58"/>
      <c r="Q747" s="58"/>
      <c r="R747" s="58"/>
      <c r="S747" s="58"/>
      <c r="T747" s="58"/>
      <c r="U747" s="58"/>
      <c r="V747" s="58"/>
      <c r="W747" s="58"/>
      <c r="X747" s="58"/>
    </row>
    <row r="748" spans="2:24" ht="38.25" x14ac:dyDescent="0.25">
      <c r="B748" s="183" t="s">
        <v>1448</v>
      </c>
      <c r="C748" s="183" t="s">
        <v>50</v>
      </c>
      <c r="D748" s="183" t="s">
        <v>51</v>
      </c>
      <c r="E748" s="183" t="s">
        <v>1448</v>
      </c>
      <c r="F748" s="184">
        <v>92023</v>
      </c>
      <c r="G748" s="120" t="s">
        <v>1935</v>
      </c>
      <c r="H748" s="183" t="s">
        <v>108</v>
      </c>
      <c r="I748" s="266">
        <v>6</v>
      </c>
      <c r="J748" s="324" t="s">
        <v>1936</v>
      </c>
      <c r="K748" s="266">
        <v>54.85</v>
      </c>
      <c r="L748" s="266">
        <v>329.1</v>
      </c>
      <c r="M748" s="58"/>
      <c r="N748" s="58"/>
      <c r="O748" s="58"/>
      <c r="P748" s="58"/>
      <c r="Q748" s="58"/>
      <c r="R748" s="58"/>
      <c r="S748" s="58"/>
      <c r="T748" s="58"/>
      <c r="U748" s="58"/>
      <c r="V748" s="58"/>
      <c r="W748" s="58"/>
      <c r="X748" s="58"/>
    </row>
    <row r="749" spans="2:24" ht="25.5" x14ac:dyDescent="0.25">
      <c r="B749" s="183" t="s">
        <v>1449</v>
      </c>
      <c r="C749" s="183" t="s">
        <v>50</v>
      </c>
      <c r="D749" s="183" t="s">
        <v>51</v>
      </c>
      <c r="E749" s="183" t="s">
        <v>1449</v>
      </c>
      <c r="F749" s="184">
        <v>92002</v>
      </c>
      <c r="G749" s="120" t="s">
        <v>1937</v>
      </c>
      <c r="H749" s="183" t="s">
        <v>108</v>
      </c>
      <c r="I749" s="266">
        <v>2</v>
      </c>
      <c r="J749" s="324" t="s">
        <v>1938</v>
      </c>
      <c r="K749" s="266">
        <v>48.82</v>
      </c>
      <c r="L749" s="266">
        <v>97.64</v>
      </c>
      <c r="M749" s="58"/>
      <c r="N749" s="58"/>
      <c r="O749" s="58"/>
      <c r="P749" s="58"/>
      <c r="Q749" s="58"/>
      <c r="R749" s="58"/>
      <c r="S749" s="58"/>
      <c r="T749" s="58"/>
      <c r="U749" s="58"/>
      <c r="V749" s="58"/>
      <c r="W749" s="58"/>
      <c r="X749" s="58"/>
    </row>
    <row r="750" spans="2:24" ht="25.5" x14ac:dyDescent="0.25">
      <c r="B750" s="183" t="s">
        <v>1450</v>
      </c>
      <c r="C750" s="183" t="s">
        <v>50</v>
      </c>
      <c r="D750" s="183" t="s">
        <v>51</v>
      </c>
      <c r="E750" s="183" t="s">
        <v>1450</v>
      </c>
      <c r="F750" s="184">
        <v>101895</v>
      </c>
      <c r="G750" s="120" t="s">
        <v>1941</v>
      </c>
      <c r="H750" s="183" t="s">
        <v>108</v>
      </c>
      <c r="I750" s="266">
        <v>1</v>
      </c>
      <c r="J750" s="324" t="s">
        <v>1942</v>
      </c>
      <c r="K750" s="266">
        <v>536.66</v>
      </c>
      <c r="L750" s="266">
        <v>536.66</v>
      </c>
      <c r="M750" s="58"/>
      <c r="N750" s="58"/>
      <c r="O750" s="58"/>
      <c r="P750" s="58"/>
      <c r="Q750" s="58"/>
      <c r="R750" s="58"/>
      <c r="S750" s="58"/>
      <c r="T750" s="58"/>
      <c r="U750" s="58"/>
      <c r="V750" s="58"/>
      <c r="W750" s="58"/>
      <c r="X750" s="58"/>
    </row>
    <row r="751" spans="2:24" ht="25.5" x14ac:dyDescent="0.25">
      <c r="B751" s="183" t="s">
        <v>1451</v>
      </c>
      <c r="C751" s="183" t="s">
        <v>50</v>
      </c>
      <c r="D751" s="183" t="s">
        <v>51</v>
      </c>
      <c r="E751" s="183" t="s">
        <v>1451</v>
      </c>
      <c r="F751" s="184">
        <v>93672</v>
      </c>
      <c r="G751" s="120" t="s">
        <v>1945</v>
      </c>
      <c r="H751" s="183" t="s">
        <v>108</v>
      </c>
      <c r="I751" s="266">
        <v>1</v>
      </c>
      <c r="J751" s="324" t="s">
        <v>1946</v>
      </c>
      <c r="K751" s="266">
        <v>110.19</v>
      </c>
      <c r="L751" s="266">
        <v>110.19</v>
      </c>
      <c r="M751" s="58"/>
      <c r="N751" s="58"/>
      <c r="O751" s="58"/>
      <c r="P751" s="58"/>
      <c r="Q751" s="58"/>
      <c r="R751" s="58"/>
      <c r="S751" s="58"/>
      <c r="T751" s="58"/>
      <c r="U751" s="58"/>
      <c r="V751" s="58"/>
      <c r="W751" s="58"/>
      <c r="X751" s="58"/>
    </row>
    <row r="752" spans="2:24" ht="25.5" x14ac:dyDescent="0.25">
      <c r="B752" s="183" t="s">
        <v>1452</v>
      </c>
      <c r="C752" s="183" t="s">
        <v>50</v>
      </c>
      <c r="D752" s="183" t="s">
        <v>51</v>
      </c>
      <c r="E752" s="183" t="s">
        <v>1452</v>
      </c>
      <c r="F752" s="184">
        <v>93661</v>
      </c>
      <c r="G752" s="120" t="s">
        <v>1947</v>
      </c>
      <c r="H752" s="183" t="s">
        <v>108</v>
      </c>
      <c r="I752" s="266">
        <v>10</v>
      </c>
      <c r="J752" s="324" t="s">
        <v>1948</v>
      </c>
      <c r="K752" s="266">
        <v>73.94</v>
      </c>
      <c r="L752" s="266">
        <v>739.4</v>
      </c>
      <c r="M752" s="58"/>
      <c r="N752" s="58"/>
      <c r="O752" s="58"/>
      <c r="P752" s="58"/>
      <c r="Q752" s="58"/>
      <c r="R752" s="58"/>
      <c r="S752" s="58"/>
      <c r="T752" s="58"/>
      <c r="U752" s="58"/>
      <c r="V752" s="58"/>
      <c r="W752" s="58"/>
      <c r="X752" s="58"/>
    </row>
    <row r="753" spans="2:24" ht="25.5" x14ac:dyDescent="0.25">
      <c r="B753" s="183" t="s">
        <v>1453</v>
      </c>
      <c r="C753" s="183" t="s">
        <v>50</v>
      </c>
      <c r="D753" s="183" t="s">
        <v>51</v>
      </c>
      <c r="E753" s="183" t="s">
        <v>1453</v>
      </c>
      <c r="F753" s="184">
        <v>93654</v>
      </c>
      <c r="G753" s="120" t="s">
        <v>1953</v>
      </c>
      <c r="H753" s="183" t="s">
        <v>108</v>
      </c>
      <c r="I753" s="266">
        <v>7</v>
      </c>
      <c r="J753" s="324" t="s">
        <v>1954</v>
      </c>
      <c r="K753" s="266">
        <v>15.46</v>
      </c>
      <c r="L753" s="266">
        <v>108.22</v>
      </c>
      <c r="M753" s="58"/>
      <c r="N753" s="58"/>
      <c r="O753" s="58"/>
      <c r="P753" s="58"/>
      <c r="Q753" s="58"/>
      <c r="R753" s="58"/>
      <c r="S753" s="58"/>
      <c r="T753" s="58"/>
      <c r="U753" s="58"/>
      <c r="V753" s="58"/>
      <c r="W753" s="58"/>
      <c r="X753" s="58"/>
    </row>
    <row r="754" spans="2:24" ht="25.5" x14ac:dyDescent="0.25">
      <c r="B754" s="183" t="s">
        <v>1454</v>
      </c>
      <c r="C754" s="183" t="s">
        <v>50</v>
      </c>
      <c r="D754" s="183" t="s">
        <v>51</v>
      </c>
      <c r="E754" s="183" t="s">
        <v>1454</v>
      </c>
      <c r="F754" s="184">
        <v>93655</v>
      </c>
      <c r="G754" s="120" t="s">
        <v>1955</v>
      </c>
      <c r="H754" s="183" t="s">
        <v>108</v>
      </c>
      <c r="I754" s="266">
        <v>8</v>
      </c>
      <c r="J754" s="324" t="s">
        <v>1956</v>
      </c>
      <c r="K754" s="266">
        <v>16.89</v>
      </c>
      <c r="L754" s="266">
        <v>135.12</v>
      </c>
      <c r="M754" s="58"/>
      <c r="N754" s="58"/>
      <c r="O754" s="58"/>
      <c r="P754" s="58"/>
      <c r="Q754" s="58"/>
      <c r="R754" s="58"/>
      <c r="S754" s="58"/>
      <c r="T754" s="58"/>
      <c r="U754" s="58"/>
      <c r="V754" s="58"/>
      <c r="W754" s="58"/>
      <c r="X754" s="58"/>
    </row>
    <row r="755" spans="2:24" ht="25.5" x14ac:dyDescent="0.25">
      <c r="B755" s="183" t="s">
        <v>1455</v>
      </c>
      <c r="C755" s="183" t="s">
        <v>50</v>
      </c>
      <c r="D755" s="183" t="s">
        <v>52</v>
      </c>
      <c r="E755" s="183" t="s">
        <v>1455</v>
      </c>
      <c r="F755" s="184">
        <v>1201005132</v>
      </c>
      <c r="G755" s="120" t="s">
        <v>1959</v>
      </c>
      <c r="H755" s="183" t="s">
        <v>108</v>
      </c>
      <c r="I755" s="266">
        <v>1</v>
      </c>
      <c r="J755" s="324">
        <v>82.1</v>
      </c>
      <c r="K755" s="266">
        <v>100.34</v>
      </c>
      <c r="L755" s="266">
        <v>100.34</v>
      </c>
      <c r="M755" s="58"/>
      <c r="N755" s="58"/>
      <c r="O755" s="58"/>
      <c r="P755" s="58"/>
      <c r="Q755" s="58"/>
      <c r="R755" s="58"/>
      <c r="S755" s="58"/>
      <c r="T755" s="58"/>
      <c r="U755" s="58"/>
      <c r="V755" s="58"/>
      <c r="W755" s="58"/>
      <c r="X755" s="58"/>
    </row>
    <row r="756" spans="2:24" x14ac:dyDescent="0.25">
      <c r="B756" s="183" t="s">
        <v>1456</v>
      </c>
      <c r="C756" s="183" t="s">
        <v>50</v>
      </c>
      <c r="D756" s="183" t="s">
        <v>53</v>
      </c>
      <c r="E756" s="183" t="s">
        <v>1456</v>
      </c>
      <c r="F756" s="184" t="s">
        <v>1148</v>
      </c>
      <c r="G756" s="120" t="s">
        <v>586</v>
      </c>
      <c r="H756" s="183" t="s">
        <v>108</v>
      </c>
      <c r="I756" s="266">
        <v>368.42</v>
      </c>
      <c r="J756" s="324">
        <v>177.54</v>
      </c>
      <c r="K756" s="266">
        <v>216.98</v>
      </c>
      <c r="L756" s="266">
        <v>79939.77</v>
      </c>
      <c r="M756" s="58"/>
      <c r="N756" s="58"/>
      <c r="O756" s="58"/>
      <c r="P756" s="58"/>
      <c r="Q756" s="58"/>
      <c r="R756" s="58"/>
      <c r="S756" s="58"/>
      <c r="T756" s="58"/>
      <c r="U756" s="58"/>
      <c r="V756" s="58"/>
      <c r="W756" s="58"/>
      <c r="X756" s="58"/>
    </row>
    <row r="757" spans="2:24" ht="38.25" x14ac:dyDescent="0.25">
      <c r="B757" s="183" t="s">
        <v>1457</v>
      </c>
      <c r="C757" s="183" t="s">
        <v>50</v>
      </c>
      <c r="D757" s="183" t="s">
        <v>51</v>
      </c>
      <c r="E757" s="183" t="s">
        <v>1457</v>
      </c>
      <c r="F757" s="184">
        <v>91855</v>
      </c>
      <c r="G757" s="120" t="s">
        <v>1962</v>
      </c>
      <c r="H757" s="183" t="s">
        <v>130</v>
      </c>
      <c r="I757" s="266">
        <v>58.73</v>
      </c>
      <c r="J757" s="324" t="s">
        <v>1963</v>
      </c>
      <c r="K757" s="266">
        <v>12.77</v>
      </c>
      <c r="L757" s="266">
        <v>749.98</v>
      </c>
      <c r="M757" s="58"/>
      <c r="N757" s="58"/>
      <c r="O757" s="58"/>
      <c r="P757" s="58"/>
      <c r="Q757" s="58"/>
      <c r="R757" s="58"/>
      <c r="S757" s="58"/>
      <c r="T757" s="58"/>
      <c r="U757" s="58"/>
      <c r="V757" s="58"/>
      <c r="W757" s="58"/>
      <c r="X757" s="58"/>
    </row>
    <row r="758" spans="2:24" ht="38.25" x14ac:dyDescent="0.25">
      <c r="B758" s="183" t="s">
        <v>1458</v>
      </c>
      <c r="C758" s="183" t="s">
        <v>50</v>
      </c>
      <c r="D758" s="183" t="s">
        <v>51</v>
      </c>
      <c r="E758" s="183" t="s">
        <v>1458</v>
      </c>
      <c r="F758" s="184">
        <v>97667</v>
      </c>
      <c r="G758" s="120" t="s">
        <v>1964</v>
      </c>
      <c r="H758" s="183" t="s">
        <v>130</v>
      </c>
      <c r="I758" s="266">
        <v>16.100000000000001</v>
      </c>
      <c r="J758" s="324" t="s">
        <v>1965</v>
      </c>
      <c r="K758" s="266">
        <v>10.88</v>
      </c>
      <c r="L758" s="266">
        <v>175.16</v>
      </c>
      <c r="M758" s="58"/>
      <c r="N758" s="58"/>
      <c r="O758" s="58"/>
      <c r="P758" s="58"/>
      <c r="Q758" s="58"/>
      <c r="R758" s="58"/>
      <c r="S758" s="58"/>
      <c r="T758" s="58"/>
      <c r="U758" s="58"/>
      <c r="V758" s="58"/>
      <c r="W758" s="58"/>
      <c r="X758" s="58"/>
    </row>
    <row r="759" spans="2:24" ht="38.25" x14ac:dyDescent="0.25">
      <c r="B759" s="183" t="s">
        <v>1459</v>
      </c>
      <c r="C759" s="183" t="s">
        <v>50</v>
      </c>
      <c r="D759" s="183" t="s">
        <v>51</v>
      </c>
      <c r="E759" s="183" t="s">
        <v>1459</v>
      </c>
      <c r="F759" s="184">
        <v>97668</v>
      </c>
      <c r="G759" s="120" t="s">
        <v>1966</v>
      </c>
      <c r="H759" s="183" t="s">
        <v>130</v>
      </c>
      <c r="I759" s="266">
        <v>20</v>
      </c>
      <c r="J759" s="324" t="s">
        <v>1967</v>
      </c>
      <c r="K759" s="266">
        <v>15.54</v>
      </c>
      <c r="L759" s="266">
        <v>310.8</v>
      </c>
      <c r="M759" s="58"/>
      <c r="N759" s="58"/>
      <c r="O759" s="58"/>
      <c r="P759" s="58"/>
      <c r="Q759" s="58"/>
      <c r="R759" s="58"/>
      <c r="S759" s="58"/>
      <c r="T759" s="58"/>
      <c r="U759" s="58"/>
      <c r="V759" s="58"/>
      <c r="W759" s="58"/>
      <c r="X759" s="58"/>
    </row>
    <row r="760" spans="2:24" ht="38.25" x14ac:dyDescent="0.25">
      <c r="B760" s="183" t="s">
        <v>1460</v>
      </c>
      <c r="C760" s="183" t="s">
        <v>50</v>
      </c>
      <c r="D760" s="183" t="s">
        <v>52</v>
      </c>
      <c r="E760" s="183" t="s">
        <v>1460</v>
      </c>
      <c r="F760" s="184">
        <v>1201001001</v>
      </c>
      <c r="G760" s="120" t="s">
        <v>1968</v>
      </c>
      <c r="H760" s="183" t="s">
        <v>108</v>
      </c>
      <c r="I760" s="266">
        <v>3</v>
      </c>
      <c r="J760" s="324">
        <v>59.81</v>
      </c>
      <c r="K760" s="266">
        <v>73.09</v>
      </c>
      <c r="L760" s="266">
        <v>219.27</v>
      </c>
      <c r="M760" s="58"/>
      <c r="N760" s="58"/>
      <c r="O760" s="58"/>
      <c r="P760" s="58"/>
      <c r="Q760" s="58"/>
      <c r="R760" s="58"/>
      <c r="S760" s="58"/>
      <c r="T760" s="58"/>
      <c r="U760" s="58"/>
      <c r="V760" s="58"/>
      <c r="W760" s="58"/>
      <c r="X760" s="58"/>
    </row>
    <row r="761" spans="2:24" ht="38.25" x14ac:dyDescent="0.25">
      <c r="B761" s="183" t="s">
        <v>1461</v>
      </c>
      <c r="C761" s="183" t="s">
        <v>50</v>
      </c>
      <c r="D761" s="183" t="s">
        <v>52</v>
      </c>
      <c r="E761" s="183" t="s">
        <v>1461</v>
      </c>
      <c r="F761" s="184">
        <v>1201001007</v>
      </c>
      <c r="G761" s="120" t="s">
        <v>1969</v>
      </c>
      <c r="H761" s="183" t="s">
        <v>146</v>
      </c>
      <c r="I761" s="266">
        <v>1</v>
      </c>
      <c r="J761" s="324">
        <v>255.31</v>
      </c>
      <c r="K761" s="266">
        <v>312.02999999999997</v>
      </c>
      <c r="L761" s="266">
        <v>312.02999999999997</v>
      </c>
      <c r="M761" s="58"/>
      <c r="N761" s="58"/>
      <c r="O761" s="58"/>
      <c r="P761" s="58"/>
      <c r="Q761" s="58"/>
      <c r="R761" s="58"/>
      <c r="S761" s="58"/>
      <c r="T761" s="58"/>
      <c r="U761" s="58"/>
      <c r="V761" s="58"/>
      <c r="W761" s="58"/>
      <c r="X761" s="58"/>
    </row>
    <row r="762" spans="2:24" ht="38.25" x14ac:dyDescent="0.25">
      <c r="B762" s="183" t="s">
        <v>1462</v>
      </c>
      <c r="C762" s="183" t="s">
        <v>50</v>
      </c>
      <c r="D762" s="183" t="s">
        <v>52</v>
      </c>
      <c r="E762" s="183" t="s">
        <v>1462</v>
      </c>
      <c r="F762" s="184">
        <v>1201005009</v>
      </c>
      <c r="G762" s="120" t="s">
        <v>1972</v>
      </c>
      <c r="H762" s="183" t="s">
        <v>108</v>
      </c>
      <c r="I762" s="266">
        <v>1</v>
      </c>
      <c r="J762" s="324">
        <v>1265.21</v>
      </c>
      <c r="K762" s="266">
        <v>1546.33</v>
      </c>
      <c r="L762" s="266">
        <v>1546.33</v>
      </c>
      <c r="M762" s="58"/>
      <c r="N762" s="58"/>
      <c r="O762" s="58"/>
      <c r="P762" s="58"/>
      <c r="Q762" s="58"/>
      <c r="R762" s="58"/>
      <c r="S762" s="58"/>
      <c r="T762" s="58"/>
      <c r="U762" s="58"/>
      <c r="V762" s="58"/>
      <c r="W762" s="58"/>
      <c r="X762" s="58"/>
    </row>
    <row r="763" spans="2:24" ht="25.5" x14ac:dyDescent="0.25">
      <c r="B763" s="183" t="s">
        <v>1463</v>
      </c>
      <c r="C763" s="183" t="s">
        <v>50</v>
      </c>
      <c r="D763" s="183" t="s">
        <v>51</v>
      </c>
      <c r="E763" s="183" t="s">
        <v>1463</v>
      </c>
      <c r="F763" s="184">
        <v>90447</v>
      </c>
      <c r="G763" s="120" t="s">
        <v>1975</v>
      </c>
      <c r="H763" s="183" t="s">
        <v>130</v>
      </c>
      <c r="I763" s="266">
        <v>41.110999999999997</v>
      </c>
      <c r="J763" s="324" t="s">
        <v>1976</v>
      </c>
      <c r="K763" s="266">
        <v>8.93</v>
      </c>
      <c r="L763" s="266">
        <v>367.12</v>
      </c>
      <c r="M763" s="58"/>
      <c r="N763" s="58"/>
      <c r="O763" s="58"/>
      <c r="P763" s="58"/>
      <c r="Q763" s="58"/>
      <c r="R763" s="58"/>
      <c r="S763" s="58"/>
      <c r="T763" s="58"/>
      <c r="U763" s="58"/>
      <c r="V763" s="58"/>
      <c r="W763" s="58"/>
      <c r="X763" s="58"/>
    </row>
    <row r="764" spans="2:24" ht="25.5" x14ac:dyDescent="0.25">
      <c r="B764" s="183" t="s">
        <v>1464</v>
      </c>
      <c r="C764" s="183" t="s">
        <v>50</v>
      </c>
      <c r="D764" s="183" t="s">
        <v>51</v>
      </c>
      <c r="E764" s="183" t="s">
        <v>1464</v>
      </c>
      <c r="F764" s="184">
        <v>93358</v>
      </c>
      <c r="G764" s="120" t="s">
        <v>1802</v>
      </c>
      <c r="H764" s="183" t="s">
        <v>1626</v>
      </c>
      <c r="I764" s="266">
        <v>2.1659999999999999</v>
      </c>
      <c r="J764" s="324" t="s">
        <v>1803</v>
      </c>
      <c r="K764" s="266">
        <v>97.32</v>
      </c>
      <c r="L764" s="266">
        <v>210.79</v>
      </c>
      <c r="M764" s="58"/>
      <c r="N764" s="58"/>
      <c r="O764" s="58"/>
      <c r="P764" s="58"/>
      <c r="Q764" s="58"/>
      <c r="R764" s="58"/>
      <c r="S764" s="58"/>
      <c r="T764" s="58"/>
      <c r="U764" s="58"/>
      <c r="V764" s="58"/>
      <c r="W764" s="58"/>
      <c r="X764" s="58"/>
    </row>
    <row r="765" spans="2:24" ht="25.5" x14ac:dyDescent="0.25">
      <c r="B765" s="183" t="s">
        <v>1465</v>
      </c>
      <c r="C765" s="183" t="s">
        <v>50</v>
      </c>
      <c r="D765" s="183" t="s">
        <v>51</v>
      </c>
      <c r="E765" s="183" t="s">
        <v>1465</v>
      </c>
      <c r="F765" s="184">
        <v>93382</v>
      </c>
      <c r="G765" s="120" t="s">
        <v>1670</v>
      </c>
      <c r="H765" s="183" t="s">
        <v>1626</v>
      </c>
      <c r="I765" s="266">
        <v>2.1659999999999999</v>
      </c>
      <c r="J765" s="324" t="s">
        <v>1671</v>
      </c>
      <c r="K765" s="266">
        <v>29.83</v>
      </c>
      <c r="L765" s="266">
        <v>64.61</v>
      </c>
      <c r="M765" s="58"/>
      <c r="N765" s="58"/>
      <c r="O765" s="58"/>
      <c r="P765" s="58"/>
      <c r="Q765" s="58"/>
      <c r="R765" s="58"/>
      <c r="S765" s="58"/>
      <c r="T765" s="58"/>
      <c r="U765" s="58"/>
      <c r="V765" s="58"/>
      <c r="W765" s="58"/>
      <c r="X765" s="58"/>
    </row>
    <row r="766" spans="2:24" x14ac:dyDescent="0.25">
      <c r="B766" s="183"/>
      <c r="C766" s="183"/>
      <c r="D766" s="183"/>
      <c r="E766" s="183"/>
      <c r="F766" s="184"/>
      <c r="G766" s="186"/>
      <c r="H766" s="119"/>
      <c r="I766" s="187"/>
      <c r="J766" s="188"/>
      <c r="K766" s="187"/>
      <c r="L766" s="269"/>
      <c r="M766" s="58"/>
      <c r="N766" s="58"/>
      <c r="O766" s="58"/>
      <c r="P766" s="58"/>
      <c r="Q766" s="58"/>
      <c r="R766" s="58"/>
      <c r="S766" s="58"/>
      <c r="T766" s="58"/>
      <c r="U766" s="58"/>
      <c r="V766" s="58"/>
      <c r="W766" s="58"/>
      <c r="X766" s="58"/>
    </row>
    <row r="767" spans="2:24" x14ac:dyDescent="0.25">
      <c r="B767" s="30" t="s">
        <v>1466</v>
      </c>
      <c r="C767" s="30"/>
      <c r="D767" s="30"/>
      <c r="E767" s="30"/>
      <c r="F767" s="30"/>
      <c r="G767" s="31" t="s">
        <v>131</v>
      </c>
      <c r="H767" s="192"/>
      <c r="I767" s="193"/>
      <c r="J767" s="194"/>
      <c r="K767" s="193"/>
      <c r="L767" s="271">
        <v>17619.419999999998</v>
      </c>
      <c r="M767" s="58"/>
      <c r="N767" s="58"/>
      <c r="O767" s="58"/>
      <c r="P767" s="58"/>
      <c r="Q767" s="58"/>
      <c r="R767" s="58"/>
      <c r="S767" s="58"/>
      <c r="T767" s="58"/>
      <c r="U767" s="58"/>
      <c r="V767" s="58"/>
      <c r="W767" s="58"/>
      <c r="X767" s="58"/>
    </row>
    <row r="768" spans="2:24" x14ac:dyDescent="0.25">
      <c r="B768" s="36" t="s">
        <v>1467</v>
      </c>
      <c r="C768" s="36"/>
      <c r="D768" s="36"/>
      <c r="E768" s="36"/>
      <c r="F768" s="36"/>
      <c r="G768" s="37" t="s">
        <v>230</v>
      </c>
      <c r="H768" s="195"/>
      <c r="I768" s="196"/>
      <c r="J768" s="197"/>
      <c r="K768" s="196"/>
      <c r="L768" s="272">
        <v>17619.419999999998</v>
      </c>
      <c r="M768" s="58"/>
      <c r="N768" s="58"/>
      <c r="O768" s="58"/>
      <c r="P768" s="58"/>
      <c r="Q768" s="58"/>
      <c r="R768" s="58"/>
      <c r="S768" s="58"/>
      <c r="T768" s="58"/>
      <c r="U768" s="58"/>
      <c r="V768" s="58"/>
      <c r="W768" s="58"/>
      <c r="X768" s="58"/>
    </row>
    <row r="769" spans="2:24" ht="25.5" x14ac:dyDescent="0.25">
      <c r="B769" s="183" t="s">
        <v>1468</v>
      </c>
      <c r="C769" s="183" t="s">
        <v>50</v>
      </c>
      <c r="D769" s="183" t="s">
        <v>51</v>
      </c>
      <c r="E769" s="183" t="s">
        <v>1468</v>
      </c>
      <c r="F769" s="184">
        <v>98308</v>
      </c>
      <c r="G769" s="120" t="s">
        <v>1977</v>
      </c>
      <c r="H769" s="183" t="s">
        <v>108</v>
      </c>
      <c r="I769" s="266">
        <v>8</v>
      </c>
      <c r="J769" s="324" t="s">
        <v>1978</v>
      </c>
      <c r="K769" s="266">
        <v>33.01</v>
      </c>
      <c r="L769" s="266">
        <v>264.08</v>
      </c>
      <c r="M769" s="58"/>
      <c r="N769" s="58"/>
      <c r="O769" s="58"/>
      <c r="P769" s="58"/>
      <c r="Q769" s="58"/>
      <c r="R769" s="58"/>
      <c r="S769" s="58"/>
      <c r="T769" s="58"/>
      <c r="U769" s="58"/>
      <c r="V769" s="58"/>
      <c r="W769" s="58"/>
      <c r="X769" s="58"/>
    </row>
    <row r="770" spans="2:24" x14ac:dyDescent="0.25">
      <c r="B770" s="183" t="s">
        <v>1469</v>
      </c>
      <c r="C770" s="183" t="s">
        <v>50</v>
      </c>
      <c r="D770" s="183" t="s">
        <v>51</v>
      </c>
      <c r="E770" s="183" t="s">
        <v>1469</v>
      </c>
      <c r="F770" s="184">
        <v>98307</v>
      </c>
      <c r="G770" s="120" t="s">
        <v>1979</v>
      </c>
      <c r="H770" s="183" t="s">
        <v>108</v>
      </c>
      <c r="I770" s="266">
        <v>8</v>
      </c>
      <c r="J770" s="324" t="s">
        <v>1980</v>
      </c>
      <c r="K770" s="266">
        <v>49.34</v>
      </c>
      <c r="L770" s="266">
        <v>394.72</v>
      </c>
      <c r="M770" s="58"/>
      <c r="N770" s="58"/>
      <c r="O770" s="58"/>
      <c r="P770" s="58"/>
      <c r="Q770" s="58"/>
      <c r="R770" s="58"/>
      <c r="S770" s="58"/>
      <c r="T770" s="58"/>
      <c r="U770" s="58"/>
      <c r="V770" s="58"/>
      <c r="W770" s="58"/>
      <c r="X770" s="58"/>
    </row>
    <row r="771" spans="2:24" x14ac:dyDescent="0.25">
      <c r="B771" s="183" t="s">
        <v>1470</v>
      </c>
      <c r="C771" s="183" t="s">
        <v>50</v>
      </c>
      <c r="D771" s="183" t="s">
        <v>93</v>
      </c>
      <c r="E771" s="183" t="s">
        <v>1470</v>
      </c>
      <c r="F771" s="184">
        <v>59252</v>
      </c>
      <c r="G771" s="120" t="s">
        <v>1164</v>
      </c>
      <c r="H771" s="183" t="s">
        <v>108</v>
      </c>
      <c r="I771" s="266">
        <v>2</v>
      </c>
      <c r="J771" s="324">
        <v>2781.78</v>
      </c>
      <c r="K771" s="266">
        <v>3399.89</v>
      </c>
      <c r="L771" s="266">
        <v>6799.78</v>
      </c>
      <c r="M771" s="58"/>
      <c r="N771" s="58"/>
      <c r="O771" s="58"/>
      <c r="P771" s="58"/>
      <c r="Q771" s="58"/>
      <c r="R771" s="58"/>
      <c r="S771" s="58"/>
      <c r="T771" s="58"/>
      <c r="U771" s="58"/>
      <c r="V771" s="58"/>
      <c r="W771" s="58"/>
      <c r="X771" s="58"/>
    </row>
    <row r="772" spans="2:24" x14ac:dyDescent="0.25">
      <c r="B772" s="183" t="s">
        <v>1471</v>
      </c>
      <c r="C772" s="183" t="s">
        <v>50</v>
      </c>
      <c r="D772" s="183" t="s">
        <v>93</v>
      </c>
      <c r="E772" s="183" t="s">
        <v>1471</v>
      </c>
      <c r="F772" s="184">
        <v>59448</v>
      </c>
      <c r="G772" s="120" t="s">
        <v>1165</v>
      </c>
      <c r="H772" s="183" t="s">
        <v>108</v>
      </c>
      <c r="I772" s="266">
        <v>2</v>
      </c>
      <c r="J772" s="324">
        <v>23.13</v>
      </c>
      <c r="K772" s="266">
        <v>28.26</v>
      </c>
      <c r="L772" s="266">
        <v>56.52</v>
      </c>
      <c r="M772" s="58"/>
      <c r="N772" s="58"/>
      <c r="O772" s="58"/>
      <c r="P772" s="58"/>
      <c r="Q772" s="58"/>
      <c r="R772" s="58"/>
      <c r="S772" s="58"/>
      <c r="T772" s="58"/>
      <c r="U772" s="58"/>
      <c r="V772" s="58"/>
      <c r="W772" s="58"/>
      <c r="X772" s="58"/>
    </row>
    <row r="773" spans="2:24" ht="25.5" x14ac:dyDescent="0.25">
      <c r="B773" s="183" t="s">
        <v>1472</v>
      </c>
      <c r="C773" s="183" t="s">
        <v>50</v>
      </c>
      <c r="D773" s="183" t="s">
        <v>51</v>
      </c>
      <c r="E773" s="183" t="s">
        <v>1472</v>
      </c>
      <c r="F773" s="184">
        <v>91936</v>
      </c>
      <c r="G773" s="120" t="s">
        <v>1981</v>
      </c>
      <c r="H773" s="183" t="s">
        <v>108</v>
      </c>
      <c r="I773" s="266">
        <v>1</v>
      </c>
      <c r="J773" s="324" t="s">
        <v>1982</v>
      </c>
      <c r="K773" s="266">
        <v>17.89</v>
      </c>
      <c r="L773" s="266">
        <v>17.89</v>
      </c>
      <c r="M773" s="58"/>
      <c r="N773" s="58"/>
      <c r="O773" s="58"/>
      <c r="P773" s="58"/>
      <c r="Q773" s="58"/>
      <c r="R773" s="58"/>
      <c r="S773" s="58"/>
      <c r="T773" s="58"/>
      <c r="U773" s="58"/>
      <c r="V773" s="58"/>
      <c r="W773" s="58"/>
      <c r="X773" s="58"/>
    </row>
    <row r="774" spans="2:24" ht="25.5" x14ac:dyDescent="0.25">
      <c r="B774" s="183" t="s">
        <v>1473</v>
      </c>
      <c r="C774" s="183" t="s">
        <v>50</v>
      </c>
      <c r="D774" s="183" t="s">
        <v>51</v>
      </c>
      <c r="E774" s="183" t="s">
        <v>1473</v>
      </c>
      <c r="F774" s="184">
        <v>98297</v>
      </c>
      <c r="G774" s="120" t="s">
        <v>1983</v>
      </c>
      <c r="H774" s="183" t="s">
        <v>130</v>
      </c>
      <c r="I774" s="266">
        <v>286.45</v>
      </c>
      <c r="J774" s="324" t="s">
        <v>1984</v>
      </c>
      <c r="K774" s="266">
        <v>11.32</v>
      </c>
      <c r="L774" s="266">
        <v>3242.61</v>
      </c>
      <c r="M774" s="58"/>
      <c r="N774" s="58"/>
      <c r="O774" s="58"/>
      <c r="P774" s="58"/>
      <c r="Q774" s="58"/>
      <c r="R774" s="58"/>
      <c r="S774" s="58"/>
      <c r="T774" s="58"/>
      <c r="U774" s="58"/>
      <c r="V774" s="58"/>
      <c r="W774" s="58"/>
      <c r="X774" s="58"/>
    </row>
    <row r="775" spans="2:24" ht="38.25" x14ac:dyDescent="0.25">
      <c r="B775" s="183" t="s">
        <v>1474</v>
      </c>
      <c r="C775" s="183" t="s">
        <v>50</v>
      </c>
      <c r="D775" s="183" t="s">
        <v>51</v>
      </c>
      <c r="E775" s="183" t="s">
        <v>1474</v>
      </c>
      <c r="F775" s="184">
        <v>98287</v>
      </c>
      <c r="G775" s="120" t="s">
        <v>1985</v>
      </c>
      <c r="H775" s="183" t="s">
        <v>130</v>
      </c>
      <c r="I775" s="266">
        <v>286.45</v>
      </c>
      <c r="J775" s="324" t="s">
        <v>1986</v>
      </c>
      <c r="K775" s="266">
        <v>1.82</v>
      </c>
      <c r="L775" s="266">
        <v>521.33000000000004</v>
      </c>
      <c r="M775" s="58"/>
      <c r="N775" s="58"/>
      <c r="O775" s="58"/>
      <c r="P775" s="58"/>
      <c r="Q775" s="58"/>
      <c r="R775" s="58"/>
      <c r="S775" s="58"/>
      <c r="T775" s="58"/>
      <c r="U775" s="58"/>
      <c r="V775" s="58"/>
      <c r="W775" s="58"/>
      <c r="X775" s="58"/>
    </row>
    <row r="776" spans="2:24" ht="38.25" x14ac:dyDescent="0.25">
      <c r="B776" s="183" t="s">
        <v>1475</v>
      </c>
      <c r="C776" s="183" t="s">
        <v>50</v>
      </c>
      <c r="D776" s="183" t="s">
        <v>51</v>
      </c>
      <c r="E776" s="183" t="s">
        <v>1475</v>
      </c>
      <c r="F776" s="184">
        <v>97886</v>
      </c>
      <c r="G776" s="120" t="s">
        <v>1921</v>
      </c>
      <c r="H776" s="183" t="s">
        <v>108</v>
      </c>
      <c r="I776" s="266">
        <v>2</v>
      </c>
      <c r="J776" s="324" t="s">
        <v>1922</v>
      </c>
      <c r="K776" s="266">
        <v>196.44</v>
      </c>
      <c r="L776" s="266">
        <v>392.88</v>
      </c>
      <c r="M776" s="58"/>
      <c r="N776" s="58"/>
      <c r="O776" s="58"/>
      <c r="P776" s="58"/>
      <c r="Q776" s="58"/>
      <c r="R776" s="58"/>
      <c r="S776" s="58"/>
      <c r="T776" s="58"/>
      <c r="U776" s="58"/>
      <c r="V776" s="58"/>
      <c r="W776" s="58"/>
      <c r="X776" s="58"/>
    </row>
    <row r="777" spans="2:24" ht="25.5" x14ac:dyDescent="0.25">
      <c r="B777" s="183" t="s">
        <v>1476</v>
      </c>
      <c r="C777" s="183" t="s">
        <v>50</v>
      </c>
      <c r="D777" s="183" t="s">
        <v>51</v>
      </c>
      <c r="E777" s="183" t="s">
        <v>1476</v>
      </c>
      <c r="F777" s="184">
        <v>100556</v>
      </c>
      <c r="G777" s="120" t="s">
        <v>1987</v>
      </c>
      <c r="H777" s="183" t="s">
        <v>108</v>
      </c>
      <c r="I777" s="266">
        <v>1</v>
      </c>
      <c r="J777" s="324" t="s">
        <v>1988</v>
      </c>
      <c r="K777" s="266">
        <v>45.71</v>
      </c>
      <c r="L777" s="266">
        <v>45.71</v>
      </c>
      <c r="M777" s="58"/>
      <c r="N777" s="58"/>
      <c r="O777" s="58"/>
      <c r="P777" s="58"/>
      <c r="Q777" s="58"/>
      <c r="R777" s="58"/>
      <c r="S777" s="58"/>
      <c r="T777" s="58"/>
      <c r="U777" s="58"/>
      <c r="V777" s="58"/>
      <c r="W777" s="58"/>
      <c r="X777" s="58"/>
    </row>
    <row r="778" spans="2:24" x14ac:dyDescent="0.25">
      <c r="B778" s="183" t="s">
        <v>1477</v>
      </c>
      <c r="C778" s="183" t="s">
        <v>50</v>
      </c>
      <c r="D778" s="183" t="s">
        <v>93</v>
      </c>
      <c r="E778" s="183" t="s">
        <v>1477</v>
      </c>
      <c r="F778" s="184">
        <v>61120</v>
      </c>
      <c r="G778" s="120" t="s">
        <v>1578</v>
      </c>
      <c r="H778" s="183" t="s">
        <v>130</v>
      </c>
      <c r="I778" s="266">
        <v>40.200000000000003</v>
      </c>
      <c r="J778" s="324">
        <v>19.23</v>
      </c>
      <c r="K778" s="266">
        <v>23.5</v>
      </c>
      <c r="L778" s="266">
        <v>944.7</v>
      </c>
      <c r="M778" s="58"/>
      <c r="N778" s="58"/>
      <c r="O778" s="58"/>
      <c r="P778" s="58"/>
      <c r="Q778" s="58"/>
      <c r="R778" s="58"/>
      <c r="S778" s="58"/>
      <c r="T778" s="58"/>
      <c r="U778" s="58"/>
      <c r="V778" s="58"/>
      <c r="W778" s="58"/>
      <c r="X778" s="58"/>
    </row>
    <row r="779" spans="2:24" ht="38.25" x14ac:dyDescent="0.25">
      <c r="B779" s="183" t="s">
        <v>1478</v>
      </c>
      <c r="C779" s="183" t="s">
        <v>50</v>
      </c>
      <c r="D779" s="183" t="s">
        <v>51</v>
      </c>
      <c r="E779" s="183" t="s">
        <v>1478</v>
      </c>
      <c r="F779" s="184">
        <v>91836</v>
      </c>
      <c r="G779" s="120" t="s">
        <v>1989</v>
      </c>
      <c r="H779" s="183" t="s">
        <v>130</v>
      </c>
      <c r="I779" s="266">
        <v>97.8</v>
      </c>
      <c r="J779" s="324" t="s">
        <v>1990</v>
      </c>
      <c r="K779" s="266">
        <v>26.06</v>
      </c>
      <c r="L779" s="266">
        <v>2548.66</v>
      </c>
      <c r="M779" s="58"/>
      <c r="N779" s="58"/>
      <c r="O779" s="58"/>
      <c r="P779" s="58"/>
      <c r="Q779" s="58"/>
      <c r="R779" s="58"/>
      <c r="S779" s="58"/>
      <c r="T779" s="58"/>
      <c r="U779" s="58"/>
      <c r="V779" s="58"/>
      <c r="W779" s="58"/>
      <c r="X779" s="58"/>
    </row>
    <row r="780" spans="2:24" ht="38.25" x14ac:dyDescent="0.25">
      <c r="B780" s="183" t="s">
        <v>1479</v>
      </c>
      <c r="C780" s="183" t="s">
        <v>50</v>
      </c>
      <c r="D780" s="183" t="s">
        <v>51</v>
      </c>
      <c r="E780" s="183" t="s">
        <v>1479</v>
      </c>
      <c r="F780" s="184">
        <v>97667</v>
      </c>
      <c r="G780" s="120" t="s">
        <v>1964</v>
      </c>
      <c r="H780" s="183" t="s">
        <v>130</v>
      </c>
      <c r="I780" s="266">
        <v>25.4</v>
      </c>
      <c r="J780" s="324" t="s">
        <v>1965</v>
      </c>
      <c r="K780" s="266">
        <v>10.88</v>
      </c>
      <c r="L780" s="266">
        <v>276.35000000000002</v>
      </c>
      <c r="M780" s="58"/>
      <c r="N780" s="58"/>
      <c r="O780" s="58"/>
      <c r="P780" s="58"/>
      <c r="Q780" s="58"/>
      <c r="R780" s="58"/>
      <c r="S780" s="58"/>
      <c r="T780" s="58"/>
      <c r="U780" s="58"/>
      <c r="V780" s="58"/>
      <c r="W780" s="58"/>
      <c r="X780" s="58"/>
    </row>
    <row r="781" spans="2:24" x14ac:dyDescent="0.25">
      <c r="B781" s="183" t="s">
        <v>1480</v>
      </c>
      <c r="C781" s="183" t="s">
        <v>50</v>
      </c>
      <c r="D781" s="183" t="s">
        <v>93</v>
      </c>
      <c r="E781" s="183" t="s">
        <v>1480</v>
      </c>
      <c r="F781" s="184">
        <v>59639</v>
      </c>
      <c r="G781" s="120" t="s">
        <v>1166</v>
      </c>
      <c r="H781" s="183" t="s">
        <v>108</v>
      </c>
      <c r="I781" s="266">
        <v>2</v>
      </c>
      <c r="J781" s="324">
        <v>535.54999999999995</v>
      </c>
      <c r="K781" s="266">
        <v>654.54</v>
      </c>
      <c r="L781" s="266">
        <v>1309.08</v>
      </c>
      <c r="M781" s="58"/>
      <c r="N781" s="58"/>
      <c r="O781" s="58"/>
      <c r="P781" s="58"/>
      <c r="Q781" s="58"/>
      <c r="R781" s="58"/>
      <c r="S781" s="58"/>
      <c r="T781" s="58"/>
      <c r="U781" s="58"/>
      <c r="V781" s="58"/>
      <c r="W781" s="58"/>
      <c r="X781" s="58"/>
    </row>
    <row r="782" spans="2:24" ht="25.5" x14ac:dyDescent="0.25">
      <c r="B782" s="183" t="s">
        <v>1481</v>
      </c>
      <c r="C782" s="183" t="s">
        <v>50</v>
      </c>
      <c r="D782" s="183" t="s">
        <v>51</v>
      </c>
      <c r="E782" s="183" t="s">
        <v>1481</v>
      </c>
      <c r="F782" s="184">
        <v>90447</v>
      </c>
      <c r="G782" s="120" t="s">
        <v>1975</v>
      </c>
      <c r="H782" s="183" t="s">
        <v>130</v>
      </c>
      <c r="I782" s="266">
        <v>68.459999999999994</v>
      </c>
      <c r="J782" s="324" t="s">
        <v>1976</v>
      </c>
      <c r="K782" s="266">
        <v>8.93</v>
      </c>
      <c r="L782" s="266">
        <v>611.34</v>
      </c>
      <c r="M782" s="58"/>
      <c r="N782" s="58"/>
      <c r="O782" s="58"/>
      <c r="P782" s="58"/>
      <c r="Q782" s="58"/>
      <c r="R782" s="58"/>
      <c r="S782" s="58"/>
      <c r="T782" s="58"/>
      <c r="U782" s="58"/>
      <c r="V782" s="58"/>
      <c r="W782" s="58"/>
      <c r="X782" s="58"/>
    </row>
    <row r="783" spans="2:24" ht="25.5" x14ac:dyDescent="0.25">
      <c r="B783" s="183" t="s">
        <v>1482</v>
      </c>
      <c r="C783" s="183" t="s">
        <v>50</v>
      </c>
      <c r="D783" s="183" t="s">
        <v>51</v>
      </c>
      <c r="E783" s="183" t="s">
        <v>1482</v>
      </c>
      <c r="F783" s="184">
        <v>93358</v>
      </c>
      <c r="G783" s="120" t="s">
        <v>1802</v>
      </c>
      <c r="H783" s="183" t="s">
        <v>1626</v>
      </c>
      <c r="I783" s="266">
        <v>1.524</v>
      </c>
      <c r="J783" s="324" t="s">
        <v>1803</v>
      </c>
      <c r="K783" s="266">
        <v>97.32</v>
      </c>
      <c r="L783" s="266">
        <v>148.31</v>
      </c>
      <c r="M783" s="58"/>
      <c r="N783" s="58"/>
      <c r="O783" s="58"/>
      <c r="P783" s="58"/>
      <c r="Q783" s="58"/>
      <c r="R783" s="58"/>
      <c r="S783" s="58"/>
      <c r="T783" s="58"/>
      <c r="U783" s="58"/>
      <c r="V783" s="58"/>
      <c r="W783" s="58"/>
      <c r="X783" s="58"/>
    </row>
    <row r="784" spans="2:24" ht="25.5" x14ac:dyDescent="0.25">
      <c r="B784" s="183" t="s">
        <v>1577</v>
      </c>
      <c r="C784" s="183" t="s">
        <v>50</v>
      </c>
      <c r="D784" s="183" t="s">
        <v>51</v>
      </c>
      <c r="E784" s="183" t="s">
        <v>1577</v>
      </c>
      <c r="F784" s="184">
        <v>93382</v>
      </c>
      <c r="G784" s="120" t="s">
        <v>1670</v>
      </c>
      <c r="H784" s="183" t="s">
        <v>1626</v>
      </c>
      <c r="I784" s="266">
        <v>1.524</v>
      </c>
      <c r="J784" s="324" t="s">
        <v>1671</v>
      </c>
      <c r="K784" s="266">
        <v>29.83</v>
      </c>
      <c r="L784" s="266">
        <v>45.46</v>
      </c>
      <c r="M784" s="58"/>
      <c r="N784" s="58"/>
      <c r="O784" s="58"/>
      <c r="P784" s="58"/>
      <c r="Q784" s="58"/>
      <c r="R784" s="58"/>
      <c r="S784" s="58"/>
      <c r="T784" s="58"/>
      <c r="U784" s="58"/>
      <c r="V784" s="58"/>
      <c r="W784" s="58"/>
      <c r="X784" s="58"/>
    </row>
    <row r="785" spans="2:24" x14ac:dyDescent="0.25">
      <c r="B785" s="183"/>
      <c r="C785" s="183"/>
      <c r="D785" s="183"/>
      <c r="E785" s="183"/>
      <c r="F785" s="184"/>
      <c r="G785" s="186"/>
      <c r="H785" s="119"/>
      <c r="I785" s="187"/>
      <c r="J785" s="188"/>
      <c r="K785" s="187"/>
      <c r="L785" s="269"/>
      <c r="M785" s="58"/>
      <c r="N785" s="58"/>
      <c r="O785" s="58"/>
      <c r="P785" s="58"/>
      <c r="Q785" s="58"/>
      <c r="R785" s="58"/>
      <c r="S785" s="58"/>
      <c r="T785" s="58"/>
      <c r="U785" s="58"/>
      <c r="V785" s="58"/>
      <c r="W785" s="58"/>
      <c r="X785" s="58"/>
    </row>
    <row r="786" spans="2:24" x14ac:dyDescent="0.25">
      <c r="B786" s="30" t="s">
        <v>1483</v>
      </c>
      <c r="C786" s="30"/>
      <c r="D786" s="30"/>
      <c r="E786" s="30"/>
      <c r="F786" s="30"/>
      <c r="G786" s="31" t="s">
        <v>134</v>
      </c>
      <c r="H786" s="192"/>
      <c r="I786" s="193"/>
      <c r="J786" s="194"/>
      <c r="K786" s="193"/>
      <c r="L786" s="271">
        <v>16367.03</v>
      </c>
      <c r="M786" s="58"/>
      <c r="N786" s="58"/>
      <c r="O786" s="58"/>
      <c r="P786" s="58"/>
      <c r="Q786" s="58"/>
      <c r="R786" s="58"/>
      <c r="S786" s="58"/>
      <c r="T786" s="58"/>
      <c r="U786" s="58"/>
      <c r="V786" s="58"/>
      <c r="W786" s="58"/>
      <c r="X786" s="58"/>
    </row>
    <row r="787" spans="2:24" x14ac:dyDescent="0.25">
      <c r="B787" s="36" t="s">
        <v>1484</v>
      </c>
      <c r="C787" s="36"/>
      <c r="D787" s="36"/>
      <c r="E787" s="36"/>
      <c r="F787" s="36"/>
      <c r="G787" s="37" t="s">
        <v>1563</v>
      </c>
      <c r="H787" s="195"/>
      <c r="I787" s="196"/>
      <c r="J787" s="197"/>
      <c r="K787" s="196"/>
      <c r="L787" s="272">
        <v>16367.03</v>
      </c>
      <c r="M787" s="58"/>
      <c r="N787" s="58"/>
      <c r="O787" s="58"/>
      <c r="P787" s="58"/>
      <c r="Q787" s="58"/>
      <c r="R787" s="58"/>
      <c r="S787" s="58"/>
      <c r="T787" s="58"/>
      <c r="U787" s="58"/>
      <c r="V787" s="58"/>
      <c r="W787" s="58"/>
      <c r="X787" s="58"/>
    </row>
    <row r="788" spans="2:24" ht="38.25" x14ac:dyDescent="0.25">
      <c r="B788" s="183" t="s">
        <v>1485</v>
      </c>
      <c r="C788" s="183" t="s">
        <v>50</v>
      </c>
      <c r="D788" s="183" t="s">
        <v>51</v>
      </c>
      <c r="E788" s="183" t="s">
        <v>1485</v>
      </c>
      <c r="F788" s="184">
        <v>94992</v>
      </c>
      <c r="G788" s="120" t="s">
        <v>2030</v>
      </c>
      <c r="H788" s="183" t="s">
        <v>42</v>
      </c>
      <c r="I788" s="266">
        <v>173.84</v>
      </c>
      <c r="J788" s="324" t="s">
        <v>2031</v>
      </c>
      <c r="K788" s="266">
        <v>94.15</v>
      </c>
      <c r="L788" s="266">
        <v>16367.03</v>
      </c>
      <c r="M788" s="58"/>
      <c r="N788" s="58"/>
      <c r="O788" s="58"/>
      <c r="P788" s="58"/>
      <c r="Q788" s="58"/>
      <c r="R788" s="58"/>
      <c r="S788" s="58"/>
      <c r="T788" s="58"/>
      <c r="U788" s="58"/>
      <c r="V788" s="58"/>
      <c r="W788" s="58"/>
      <c r="X788" s="58"/>
    </row>
    <row r="789" spans="2:24" x14ac:dyDescent="0.25">
      <c r="B789" s="183"/>
      <c r="C789" s="183"/>
      <c r="D789" s="183"/>
      <c r="E789" s="183"/>
      <c r="F789" s="184"/>
      <c r="G789" s="186"/>
      <c r="H789" s="119"/>
      <c r="I789" s="187"/>
      <c r="J789" s="188"/>
      <c r="K789" s="187"/>
      <c r="L789" s="269"/>
      <c r="M789" s="58"/>
      <c r="N789" s="58"/>
      <c r="O789" s="58"/>
      <c r="P789" s="58"/>
      <c r="Q789" s="58"/>
      <c r="R789" s="58"/>
      <c r="S789" s="58"/>
      <c r="T789" s="58"/>
      <c r="U789" s="58"/>
      <c r="V789" s="58"/>
      <c r="W789" s="58"/>
      <c r="X789" s="58"/>
    </row>
    <row r="790" spans="2:24" x14ac:dyDescent="0.25">
      <c r="B790" s="30" t="s">
        <v>1486</v>
      </c>
      <c r="C790" s="30"/>
      <c r="D790" s="30"/>
      <c r="E790" s="30"/>
      <c r="F790" s="30"/>
      <c r="G790" s="31" t="s">
        <v>136</v>
      </c>
      <c r="H790" s="192"/>
      <c r="I790" s="193"/>
      <c r="J790" s="194"/>
      <c r="K790" s="193"/>
      <c r="L790" s="271">
        <v>117099.72000000003</v>
      </c>
      <c r="M790" s="58"/>
      <c r="N790" s="58"/>
      <c r="O790" s="58"/>
      <c r="P790" s="58"/>
      <c r="Q790" s="58"/>
      <c r="R790" s="58"/>
      <c r="S790" s="58"/>
      <c r="T790" s="58"/>
      <c r="U790" s="58"/>
      <c r="V790" s="58"/>
      <c r="W790" s="58"/>
      <c r="X790" s="58"/>
    </row>
    <row r="791" spans="2:24" x14ac:dyDescent="0.25">
      <c r="B791" s="36" t="s">
        <v>1487</v>
      </c>
      <c r="C791" s="36"/>
      <c r="D791" s="36"/>
      <c r="E791" s="36"/>
      <c r="F791" s="36"/>
      <c r="G791" s="37" t="s">
        <v>139</v>
      </c>
      <c r="H791" s="195"/>
      <c r="I791" s="196"/>
      <c r="J791" s="197"/>
      <c r="K791" s="196"/>
      <c r="L791" s="272">
        <v>967.68</v>
      </c>
      <c r="M791" s="58"/>
      <c r="N791" s="58"/>
      <c r="O791" s="58"/>
      <c r="P791" s="58"/>
      <c r="Q791" s="58"/>
      <c r="R791" s="58"/>
      <c r="S791" s="58"/>
      <c r="T791" s="58"/>
      <c r="U791" s="58"/>
      <c r="V791" s="58"/>
      <c r="W791" s="58"/>
      <c r="X791" s="58"/>
    </row>
    <row r="792" spans="2:24" ht="38.25" x14ac:dyDescent="0.25">
      <c r="B792" s="183" t="s">
        <v>1488</v>
      </c>
      <c r="C792" s="183" t="s">
        <v>50</v>
      </c>
      <c r="D792" s="183" t="s">
        <v>51</v>
      </c>
      <c r="E792" s="183" t="s">
        <v>1488</v>
      </c>
      <c r="F792" s="184">
        <v>100725</v>
      </c>
      <c r="G792" s="120" t="s">
        <v>2042</v>
      </c>
      <c r="H792" s="183" t="s">
        <v>42</v>
      </c>
      <c r="I792" s="266">
        <v>0.98</v>
      </c>
      <c r="J792" s="324" t="s">
        <v>2043</v>
      </c>
      <c r="K792" s="266">
        <v>27.59</v>
      </c>
      <c r="L792" s="266">
        <v>27.03</v>
      </c>
      <c r="M792" s="58"/>
      <c r="N792" s="58"/>
      <c r="O792" s="58"/>
      <c r="P792" s="58"/>
      <c r="Q792" s="58"/>
      <c r="R792" s="58"/>
      <c r="S792" s="58"/>
      <c r="T792" s="58"/>
      <c r="U792" s="58"/>
      <c r="V792" s="58"/>
      <c r="W792" s="58"/>
      <c r="X792" s="58"/>
    </row>
    <row r="793" spans="2:24" ht="25.5" x14ac:dyDescent="0.25">
      <c r="B793" s="183" t="s">
        <v>1489</v>
      </c>
      <c r="C793" s="183" t="s">
        <v>50</v>
      </c>
      <c r="D793" s="183" t="s">
        <v>51</v>
      </c>
      <c r="E793" s="183" t="s">
        <v>1489</v>
      </c>
      <c r="F793" s="184">
        <v>102229</v>
      </c>
      <c r="G793" s="120" t="s">
        <v>2044</v>
      </c>
      <c r="H793" s="183" t="s">
        <v>42</v>
      </c>
      <c r="I793" s="266">
        <v>34.020000000000003</v>
      </c>
      <c r="J793" s="324" t="s">
        <v>2045</v>
      </c>
      <c r="K793" s="266">
        <v>27.65</v>
      </c>
      <c r="L793" s="266">
        <v>940.65</v>
      </c>
      <c r="M793" s="58"/>
      <c r="N793" s="58"/>
      <c r="O793" s="58"/>
      <c r="P793" s="58"/>
      <c r="Q793" s="58"/>
      <c r="R793" s="58"/>
      <c r="S793" s="58"/>
      <c r="T793" s="58"/>
      <c r="U793" s="58"/>
      <c r="V793" s="58"/>
      <c r="W793" s="58"/>
      <c r="X793" s="58"/>
    </row>
    <row r="794" spans="2:24" x14ac:dyDescent="0.25">
      <c r="B794" s="36" t="s">
        <v>1507</v>
      </c>
      <c r="C794" s="36"/>
      <c r="D794" s="36"/>
      <c r="E794" s="36"/>
      <c r="F794" s="36"/>
      <c r="G794" s="37" t="s">
        <v>140</v>
      </c>
      <c r="H794" s="195"/>
      <c r="I794" s="196"/>
      <c r="J794" s="197"/>
      <c r="K794" s="196"/>
      <c r="L794" s="272">
        <v>39326.639999999999</v>
      </c>
      <c r="M794" s="58"/>
      <c r="N794" s="58"/>
      <c r="O794" s="58"/>
      <c r="P794" s="58"/>
      <c r="Q794" s="58"/>
      <c r="R794" s="58"/>
      <c r="S794" s="58"/>
      <c r="T794" s="58"/>
      <c r="U794" s="58"/>
      <c r="V794" s="58"/>
      <c r="W794" s="58"/>
      <c r="X794" s="58"/>
    </row>
    <row r="795" spans="2:24" ht="25.5" x14ac:dyDescent="0.25">
      <c r="B795" s="183" t="s">
        <v>1508</v>
      </c>
      <c r="C795" s="183" t="s">
        <v>50</v>
      </c>
      <c r="D795" s="183" t="s">
        <v>51</v>
      </c>
      <c r="E795" s="183" t="s">
        <v>1508</v>
      </c>
      <c r="F795" s="184">
        <v>88485</v>
      </c>
      <c r="G795" s="120" t="s">
        <v>2036</v>
      </c>
      <c r="H795" s="183" t="s">
        <v>42</v>
      </c>
      <c r="I795" s="266">
        <v>706.93250000000023</v>
      </c>
      <c r="J795" s="324" t="s">
        <v>2037</v>
      </c>
      <c r="K795" s="266">
        <v>4.49</v>
      </c>
      <c r="L795" s="266">
        <v>3174.12</v>
      </c>
      <c r="M795" s="58"/>
      <c r="N795" s="58"/>
      <c r="O795" s="58"/>
      <c r="P795" s="58"/>
      <c r="Q795" s="58"/>
      <c r="R795" s="58"/>
      <c r="S795" s="58"/>
      <c r="T795" s="58"/>
      <c r="U795" s="58"/>
      <c r="V795" s="58"/>
      <c r="W795" s="58"/>
      <c r="X795" s="58"/>
    </row>
    <row r="796" spans="2:24" ht="25.5" x14ac:dyDescent="0.25">
      <c r="B796" s="183" t="s">
        <v>1509</v>
      </c>
      <c r="C796" s="183" t="s">
        <v>50</v>
      </c>
      <c r="D796" s="183" t="s">
        <v>52</v>
      </c>
      <c r="E796" s="183" t="s">
        <v>1509</v>
      </c>
      <c r="F796" s="184">
        <v>1901003033</v>
      </c>
      <c r="G796" s="120" t="s">
        <v>2038</v>
      </c>
      <c r="H796" s="183" t="s">
        <v>42</v>
      </c>
      <c r="I796" s="266">
        <v>706.93250000000023</v>
      </c>
      <c r="J796" s="324">
        <v>27.73</v>
      </c>
      <c r="K796" s="266">
        <v>33.89</v>
      </c>
      <c r="L796" s="266">
        <v>23957.94</v>
      </c>
      <c r="M796" s="58"/>
      <c r="N796" s="58"/>
      <c r="O796" s="58"/>
      <c r="P796" s="58"/>
      <c r="Q796" s="58"/>
      <c r="R796" s="58"/>
      <c r="S796" s="58"/>
      <c r="T796" s="58"/>
      <c r="U796" s="58"/>
      <c r="V796" s="58"/>
      <c r="W796" s="58"/>
      <c r="X796" s="58"/>
    </row>
    <row r="797" spans="2:24" ht="25.5" x14ac:dyDescent="0.25">
      <c r="B797" s="183" t="s">
        <v>1510</v>
      </c>
      <c r="C797" s="183" t="s">
        <v>50</v>
      </c>
      <c r="D797" s="183" t="s">
        <v>53</v>
      </c>
      <c r="E797" s="183" t="s">
        <v>1510</v>
      </c>
      <c r="F797" s="184" t="s">
        <v>1167</v>
      </c>
      <c r="G797" s="120" t="s">
        <v>1134</v>
      </c>
      <c r="H797" s="183" t="s">
        <v>42</v>
      </c>
      <c r="I797" s="266">
        <v>706.93250000000023</v>
      </c>
      <c r="J797" s="324">
        <v>14.120000000000001</v>
      </c>
      <c r="K797" s="266">
        <v>17.25</v>
      </c>
      <c r="L797" s="266">
        <v>12194.58</v>
      </c>
      <c r="M797" s="58"/>
      <c r="N797" s="58"/>
      <c r="O797" s="58"/>
      <c r="P797" s="58"/>
      <c r="Q797" s="58"/>
      <c r="R797" s="58"/>
      <c r="S797" s="58"/>
      <c r="T797" s="58"/>
      <c r="U797" s="58"/>
      <c r="V797" s="58"/>
      <c r="W797" s="58"/>
      <c r="X797" s="58"/>
    </row>
    <row r="798" spans="2:24" x14ac:dyDescent="0.25">
      <c r="B798" s="36" t="s">
        <v>1511</v>
      </c>
      <c r="C798" s="36"/>
      <c r="D798" s="36"/>
      <c r="E798" s="36"/>
      <c r="F798" s="36"/>
      <c r="G798" s="37" t="s">
        <v>141</v>
      </c>
      <c r="H798" s="195"/>
      <c r="I798" s="196"/>
      <c r="J798" s="197"/>
      <c r="K798" s="196"/>
      <c r="L798" s="272">
        <v>53027.69</v>
      </c>
      <c r="M798" s="58"/>
      <c r="N798" s="58"/>
      <c r="O798" s="58"/>
      <c r="P798" s="58"/>
      <c r="Q798" s="58"/>
      <c r="R798" s="58"/>
      <c r="S798" s="58"/>
      <c r="T798" s="58"/>
      <c r="U798" s="58"/>
      <c r="V798" s="58"/>
      <c r="W798" s="58"/>
      <c r="X798" s="58"/>
    </row>
    <row r="799" spans="2:24" ht="25.5" x14ac:dyDescent="0.25">
      <c r="B799" s="183" t="s">
        <v>1512</v>
      </c>
      <c r="C799" s="183" t="s">
        <v>50</v>
      </c>
      <c r="D799" s="183" t="s">
        <v>51</v>
      </c>
      <c r="E799" s="183" t="s">
        <v>1512</v>
      </c>
      <c r="F799" s="184">
        <v>88485</v>
      </c>
      <c r="G799" s="120" t="s">
        <v>2036</v>
      </c>
      <c r="H799" s="183" t="s">
        <v>42</v>
      </c>
      <c r="I799" s="266">
        <v>635.9</v>
      </c>
      <c r="J799" s="324" t="s">
        <v>2037</v>
      </c>
      <c r="K799" s="266">
        <v>4.49</v>
      </c>
      <c r="L799" s="266">
        <v>2855.19</v>
      </c>
      <c r="M799" s="58"/>
      <c r="N799" s="58"/>
      <c r="O799" s="58"/>
      <c r="P799" s="58"/>
      <c r="Q799" s="58"/>
      <c r="R799" s="58"/>
      <c r="S799" s="58"/>
      <c r="T799" s="58"/>
      <c r="U799" s="58"/>
      <c r="V799" s="58"/>
      <c r="W799" s="58"/>
      <c r="X799" s="58"/>
    </row>
    <row r="800" spans="2:24" ht="25.5" x14ac:dyDescent="0.25">
      <c r="B800" s="183" t="s">
        <v>1513</v>
      </c>
      <c r="C800" s="183" t="s">
        <v>50</v>
      </c>
      <c r="D800" s="183" t="s">
        <v>52</v>
      </c>
      <c r="E800" s="183" t="s">
        <v>1513</v>
      </c>
      <c r="F800" s="184">
        <v>1901003033</v>
      </c>
      <c r="G800" s="120" t="s">
        <v>2038</v>
      </c>
      <c r="H800" s="183" t="s">
        <v>42</v>
      </c>
      <c r="I800" s="266">
        <v>635.9</v>
      </c>
      <c r="J800" s="324">
        <v>27.73</v>
      </c>
      <c r="K800" s="266">
        <v>33.89</v>
      </c>
      <c r="L800" s="266">
        <v>21550.65</v>
      </c>
      <c r="M800" s="58"/>
      <c r="N800" s="58"/>
      <c r="O800" s="58"/>
      <c r="P800" s="58"/>
      <c r="Q800" s="58"/>
      <c r="R800" s="58"/>
      <c r="S800" s="58"/>
      <c r="T800" s="58"/>
      <c r="U800" s="58"/>
      <c r="V800" s="58"/>
      <c r="W800" s="58"/>
      <c r="X800" s="58"/>
    </row>
    <row r="801" spans="2:24" ht="25.5" x14ac:dyDescent="0.25">
      <c r="B801" s="183" t="s">
        <v>1514</v>
      </c>
      <c r="C801" s="183" t="s">
        <v>50</v>
      </c>
      <c r="D801" s="183" t="s">
        <v>52</v>
      </c>
      <c r="E801" s="183" t="s">
        <v>1514</v>
      </c>
      <c r="F801" s="184">
        <v>1901003505</v>
      </c>
      <c r="G801" s="120" t="s">
        <v>2046</v>
      </c>
      <c r="H801" s="183" t="s">
        <v>42</v>
      </c>
      <c r="I801" s="266">
        <v>635.9</v>
      </c>
      <c r="J801" s="324">
        <v>36.83</v>
      </c>
      <c r="K801" s="266">
        <v>45.01</v>
      </c>
      <c r="L801" s="266">
        <v>28621.85</v>
      </c>
      <c r="M801" s="58"/>
      <c r="N801" s="58"/>
      <c r="O801" s="58"/>
      <c r="P801" s="58"/>
      <c r="Q801" s="58"/>
      <c r="R801" s="58"/>
      <c r="S801" s="58"/>
      <c r="T801" s="58"/>
      <c r="U801" s="58"/>
      <c r="V801" s="58"/>
      <c r="W801" s="58"/>
      <c r="X801" s="58"/>
    </row>
    <row r="802" spans="2:24" x14ac:dyDescent="0.25">
      <c r="B802" s="36" t="s">
        <v>1515</v>
      </c>
      <c r="C802" s="36"/>
      <c r="D802" s="36"/>
      <c r="E802" s="36"/>
      <c r="F802" s="36"/>
      <c r="G802" s="37" t="s">
        <v>142</v>
      </c>
      <c r="H802" s="195"/>
      <c r="I802" s="196"/>
      <c r="J802" s="197"/>
      <c r="K802" s="196"/>
      <c r="L802" s="272">
        <v>23510.98</v>
      </c>
      <c r="M802" s="58"/>
      <c r="N802" s="58"/>
      <c r="O802" s="58"/>
      <c r="P802" s="58"/>
      <c r="Q802" s="58"/>
      <c r="R802" s="58"/>
      <c r="S802" s="58"/>
      <c r="T802" s="58"/>
      <c r="U802" s="58"/>
      <c r="V802" s="58"/>
      <c r="W802" s="58"/>
      <c r="X802" s="58"/>
    </row>
    <row r="803" spans="2:24" ht="25.5" x14ac:dyDescent="0.25">
      <c r="B803" s="183" t="s">
        <v>1516</v>
      </c>
      <c r="C803" s="183" t="s">
        <v>50</v>
      </c>
      <c r="D803" s="183" t="s">
        <v>51</v>
      </c>
      <c r="E803" s="183" t="s">
        <v>1516</v>
      </c>
      <c r="F803" s="184">
        <v>88484</v>
      </c>
      <c r="G803" s="120" t="s">
        <v>2047</v>
      </c>
      <c r="H803" s="183" t="s">
        <v>42</v>
      </c>
      <c r="I803" s="266">
        <v>395.01</v>
      </c>
      <c r="J803" s="324" t="s">
        <v>2048</v>
      </c>
      <c r="K803" s="266">
        <v>5.56</v>
      </c>
      <c r="L803" s="266">
        <v>2196.25</v>
      </c>
      <c r="M803" s="58"/>
      <c r="N803" s="58"/>
      <c r="O803" s="58"/>
      <c r="P803" s="58"/>
      <c r="Q803" s="58"/>
      <c r="R803" s="58"/>
      <c r="S803" s="58"/>
      <c r="T803" s="58"/>
      <c r="U803" s="58"/>
      <c r="V803" s="58"/>
      <c r="W803" s="58"/>
      <c r="X803" s="58"/>
    </row>
    <row r="804" spans="2:24" ht="25.5" x14ac:dyDescent="0.25">
      <c r="B804" s="183" t="s">
        <v>1517</v>
      </c>
      <c r="C804" s="183" t="s">
        <v>50</v>
      </c>
      <c r="D804" s="183" t="s">
        <v>51</v>
      </c>
      <c r="E804" s="183" t="s">
        <v>1517</v>
      </c>
      <c r="F804" s="184">
        <v>88496</v>
      </c>
      <c r="G804" s="120" t="s">
        <v>2049</v>
      </c>
      <c r="H804" s="183" t="s">
        <v>42</v>
      </c>
      <c r="I804" s="266">
        <v>395.01</v>
      </c>
      <c r="J804" s="324" t="s">
        <v>2050</v>
      </c>
      <c r="K804" s="266">
        <v>36.04</v>
      </c>
      <c r="L804" s="266">
        <v>14236.16</v>
      </c>
      <c r="M804" s="58"/>
      <c r="N804" s="58"/>
      <c r="O804" s="58"/>
      <c r="P804" s="58"/>
      <c r="Q804" s="58"/>
      <c r="R804" s="58"/>
      <c r="S804" s="58"/>
      <c r="T804" s="58"/>
      <c r="U804" s="58"/>
      <c r="V804" s="58"/>
      <c r="W804" s="58"/>
      <c r="X804" s="58"/>
    </row>
    <row r="805" spans="2:24" ht="25.5" x14ac:dyDescent="0.25">
      <c r="B805" s="183" t="s">
        <v>1518</v>
      </c>
      <c r="C805" s="183" t="s">
        <v>50</v>
      </c>
      <c r="D805" s="183" t="s">
        <v>51</v>
      </c>
      <c r="E805" s="183" t="s">
        <v>1518</v>
      </c>
      <c r="F805" s="184">
        <v>88488</v>
      </c>
      <c r="G805" s="120" t="s">
        <v>2051</v>
      </c>
      <c r="H805" s="183" t="s">
        <v>42</v>
      </c>
      <c r="I805" s="266">
        <v>395.01</v>
      </c>
      <c r="J805" s="324" t="s">
        <v>2052</v>
      </c>
      <c r="K805" s="266">
        <v>17.920000000000002</v>
      </c>
      <c r="L805" s="266">
        <v>7078.57</v>
      </c>
      <c r="M805" s="58"/>
      <c r="N805" s="58"/>
      <c r="O805" s="58"/>
      <c r="P805" s="58"/>
      <c r="Q805" s="58"/>
      <c r="R805" s="58"/>
      <c r="S805" s="58"/>
      <c r="T805" s="58"/>
      <c r="U805" s="58"/>
      <c r="V805" s="58"/>
      <c r="W805" s="58"/>
      <c r="X805" s="58"/>
    </row>
    <row r="806" spans="2:24" x14ac:dyDescent="0.25">
      <c r="B806" s="36" t="s">
        <v>1561</v>
      </c>
      <c r="C806" s="36"/>
      <c r="D806" s="36"/>
      <c r="E806" s="36"/>
      <c r="F806" s="36"/>
      <c r="G806" s="37" t="s">
        <v>1563</v>
      </c>
      <c r="H806" s="195"/>
      <c r="I806" s="196"/>
      <c r="J806" s="197"/>
      <c r="K806" s="196"/>
      <c r="L806" s="272">
        <v>266.73</v>
      </c>
      <c r="M806" s="58"/>
      <c r="N806" s="58"/>
      <c r="O806" s="58"/>
      <c r="P806" s="58"/>
      <c r="Q806" s="58"/>
      <c r="R806" s="58"/>
      <c r="S806" s="58"/>
      <c r="T806" s="58"/>
      <c r="U806" s="58"/>
      <c r="V806" s="58"/>
      <c r="W806" s="58"/>
      <c r="X806" s="58"/>
    </row>
    <row r="807" spans="2:24" ht="25.5" x14ac:dyDescent="0.25">
      <c r="B807" s="183" t="s">
        <v>1562</v>
      </c>
      <c r="C807" s="183" t="s">
        <v>50</v>
      </c>
      <c r="D807" s="183" t="s">
        <v>51</v>
      </c>
      <c r="E807" s="183" t="s">
        <v>1562</v>
      </c>
      <c r="F807" s="184">
        <v>102500</v>
      </c>
      <c r="G807" s="120" t="s">
        <v>2113</v>
      </c>
      <c r="H807" s="183" t="s">
        <v>130</v>
      </c>
      <c r="I807" s="266">
        <v>51</v>
      </c>
      <c r="J807" s="324" t="s">
        <v>2114</v>
      </c>
      <c r="K807" s="266">
        <v>5.23</v>
      </c>
      <c r="L807" s="266">
        <v>266.73</v>
      </c>
      <c r="M807" s="58"/>
      <c r="N807" s="58"/>
      <c r="O807" s="58"/>
      <c r="P807" s="58"/>
      <c r="Q807" s="58"/>
      <c r="R807" s="58"/>
      <c r="S807" s="58"/>
      <c r="T807" s="58"/>
      <c r="U807" s="58"/>
      <c r="V807" s="58"/>
      <c r="W807" s="58"/>
      <c r="X807" s="58"/>
    </row>
    <row r="808" spans="2:24" x14ac:dyDescent="0.25">
      <c r="B808" s="183"/>
      <c r="C808" s="183"/>
      <c r="D808" s="183"/>
      <c r="E808" s="183"/>
      <c r="F808" s="184"/>
      <c r="G808" s="186"/>
      <c r="H808" s="119"/>
      <c r="I808" s="187"/>
      <c r="J808" s="188"/>
      <c r="K808" s="187"/>
      <c r="L808" s="269"/>
      <c r="M808" s="58"/>
      <c r="N808" s="58"/>
      <c r="O808" s="58"/>
      <c r="P808" s="58"/>
      <c r="Q808" s="58"/>
      <c r="R808" s="58"/>
      <c r="S808" s="58"/>
      <c r="T808" s="58"/>
      <c r="U808" s="58"/>
      <c r="V808" s="58"/>
      <c r="W808" s="58"/>
      <c r="X808" s="58"/>
    </row>
    <row r="809" spans="2:24" x14ac:dyDescent="0.25">
      <c r="B809" s="30" t="s">
        <v>1490</v>
      </c>
      <c r="C809" s="30"/>
      <c r="D809" s="30"/>
      <c r="E809" s="30"/>
      <c r="F809" s="30"/>
      <c r="G809" s="31" t="s">
        <v>229</v>
      </c>
      <c r="H809" s="192"/>
      <c r="I809" s="193"/>
      <c r="J809" s="194"/>
      <c r="K809" s="193"/>
      <c r="L809" s="271">
        <v>5755.2300000000005</v>
      </c>
      <c r="M809" s="58"/>
      <c r="N809" s="58"/>
      <c r="O809" s="58"/>
      <c r="P809" s="58"/>
      <c r="Q809" s="58"/>
      <c r="R809" s="58"/>
      <c r="S809" s="58"/>
      <c r="T809" s="58"/>
      <c r="U809" s="58"/>
      <c r="V809" s="58"/>
      <c r="W809" s="58"/>
      <c r="X809" s="58"/>
    </row>
    <row r="810" spans="2:24" x14ac:dyDescent="0.25">
      <c r="B810" s="36" t="s">
        <v>1491</v>
      </c>
      <c r="C810" s="36"/>
      <c r="D810" s="36"/>
      <c r="E810" s="36"/>
      <c r="F810" s="36"/>
      <c r="G810" s="37" t="s">
        <v>121</v>
      </c>
      <c r="H810" s="195"/>
      <c r="I810" s="196"/>
      <c r="J810" s="197"/>
      <c r="K810" s="196"/>
      <c r="L810" s="272">
        <v>5755.2300000000005</v>
      </c>
      <c r="M810" s="58"/>
      <c r="N810" s="58"/>
      <c r="O810" s="58"/>
      <c r="P810" s="58"/>
      <c r="Q810" s="58"/>
      <c r="R810" s="58"/>
      <c r="S810" s="58"/>
      <c r="T810" s="58"/>
      <c r="U810" s="58"/>
      <c r="V810" s="58"/>
      <c r="W810" s="58"/>
      <c r="X810" s="58"/>
    </row>
    <row r="811" spans="2:24" x14ac:dyDescent="0.25">
      <c r="B811" s="183" t="s">
        <v>1492</v>
      </c>
      <c r="C811" s="183" t="s">
        <v>50</v>
      </c>
      <c r="D811" s="183" t="s">
        <v>51</v>
      </c>
      <c r="E811" s="183" t="s">
        <v>1492</v>
      </c>
      <c r="F811" s="184">
        <v>98689</v>
      </c>
      <c r="G811" s="120" t="s">
        <v>2053</v>
      </c>
      <c r="H811" s="183" t="s">
        <v>130</v>
      </c>
      <c r="I811" s="266">
        <v>8.8000000000000007</v>
      </c>
      <c r="J811" s="324" t="s">
        <v>2054</v>
      </c>
      <c r="K811" s="266">
        <v>143.26</v>
      </c>
      <c r="L811" s="266">
        <v>1260.68</v>
      </c>
      <c r="M811" s="58"/>
      <c r="N811" s="58"/>
      <c r="O811" s="58"/>
      <c r="P811" s="58"/>
      <c r="Q811" s="58"/>
      <c r="R811" s="58"/>
      <c r="S811" s="58"/>
      <c r="T811" s="58"/>
      <c r="U811" s="58"/>
      <c r="V811" s="58"/>
      <c r="W811" s="58"/>
      <c r="X811" s="58"/>
    </row>
    <row r="812" spans="2:24" ht="38.25" x14ac:dyDescent="0.25">
      <c r="B812" s="183" t="s">
        <v>1493</v>
      </c>
      <c r="C812" s="183" t="s">
        <v>50</v>
      </c>
      <c r="D812" s="183" t="s">
        <v>51</v>
      </c>
      <c r="E812" s="183" t="s">
        <v>1493</v>
      </c>
      <c r="F812" s="184">
        <v>101965</v>
      </c>
      <c r="G812" s="120" t="s">
        <v>2055</v>
      </c>
      <c r="H812" s="183" t="s">
        <v>130</v>
      </c>
      <c r="I812" s="266">
        <v>19.5</v>
      </c>
      <c r="J812" s="324" t="s">
        <v>2056</v>
      </c>
      <c r="K812" s="266">
        <v>230.49</v>
      </c>
      <c r="L812" s="266">
        <v>4494.55</v>
      </c>
      <c r="M812" s="58"/>
      <c r="N812" s="58"/>
      <c r="O812" s="58"/>
      <c r="P812" s="58"/>
      <c r="Q812" s="58"/>
      <c r="R812" s="58"/>
      <c r="S812" s="58"/>
      <c r="T812" s="58"/>
      <c r="U812" s="58"/>
      <c r="V812" s="58"/>
      <c r="W812" s="58"/>
      <c r="X812" s="58"/>
    </row>
    <row r="813" spans="2:24" x14ac:dyDescent="0.25">
      <c r="B813" s="183"/>
      <c r="C813" s="183"/>
      <c r="D813" s="183"/>
      <c r="E813" s="183"/>
      <c r="F813" s="184"/>
      <c r="G813" s="186"/>
      <c r="H813" s="119"/>
      <c r="I813" s="187"/>
      <c r="J813" s="188"/>
      <c r="K813" s="187"/>
      <c r="L813" s="269"/>
      <c r="M813" s="58"/>
      <c r="N813" s="58"/>
      <c r="O813" s="58"/>
      <c r="P813" s="58"/>
      <c r="Q813" s="58"/>
      <c r="R813" s="58"/>
      <c r="S813" s="58"/>
      <c r="T813" s="58"/>
      <c r="U813" s="58"/>
      <c r="V813" s="58"/>
      <c r="W813" s="58"/>
      <c r="X813" s="58"/>
    </row>
    <row r="814" spans="2:24" x14ac:dyDescent="0.25">
      <c r="B814" s="30" t="s">
        <v>1494</v>
      </c>
      <c r="C814" s="30"/>
      <c r="D814" s="30"/>
      <c r="E814" s="30"/>
      <c r="F814" s="30"/>
      <c r="G814" s="31" t="s">
        <v>469</v>
      </c>
      <c r="H814" s="192"/>
      <c r="I814" s="193"/>
      <c r="J814" s="194"/>
      <c r="K814" s="193"/>
      <c r="L814" s="271">
        <v>35190.370000000003</v>
      </c>
      <c r="M814" s="58"/>
      <c r="N814" s="58"/>
      <c r="O814" s="58"/>
      <c r="P814" s="58"/>
      <c r="Q814" s="58"/>
      <c r="R814" s="58"/>
      <c r="S814" s="58"/>
      <c r="T814" s="58"/>
      <c r="U814" s="58"/>
      <c r="V814" s="58"/>
      <c r="W814" s="58"/>
      <c r="X814" s="58"/>
    </row>
    <row r="815" spans="2:24" x14ac:dyDescent="0.25">
      <c r="B815" s="36" t="s">
        <v>1495</v>
      </c>
      <c r="C815" s="36"/>
      <c r="D815" s="36"/>
      <c r="E815" s="36"/>
      <c r="F815" s="36"/>
      <c r="G815" s="37" t="s">
        <v>469</v>
      </c>
      <c r="H815" s="195"/>
      <c r="I815" s="196"/>
      <c r="J815" s="197"/>
      <c r="K815" s="196"/>
      <c r="L815" s="272">
        <v>35190.370000000003</v>
      </c>
      <c r="M815" s="58"/>
      <c r="N815" s="58"/>
      <c r="O815" s="58"/>
      <c r="P815" s="58"/>
      <c r="Q815" s="58"/>
      <c r="R815" s="58"/>
      <c r="S815" s="58"/>
      <c r="T815" s="58"/>
      <c r="U815" s="58"/>
      <c r="V815" s="58"/>
      <c r="W815" s="58"/>
      <c r="X815" s="58"/>
    </row>
    <row r="816" spans="2:24" x14ac:dyDescent="0.25">
      <c r="B816" s="183" t="s">
        <v>1496</v>
      </c>
      <c r="C816" s="183" t="s">
        <v>50</v>
      </c>
      <c r="D816" s="183" t="s">
        <v>53</v>
      </c>
      <c r="E816" s="183" t="s">
        <v>1496</v>
      </c>
      <c r="F816" s="184" t="s">
        <v>1243</v>
      </c>
      <c r="G816" s="120" t="s">
        <v>473</v>
      </c>
      <c r="H816" s="183" t="s">
        <v>130</v>
      </c>
      <c r="I816" s="266">
        <v>4</v>
      </c>
      <c r="J816" s="324">
        <v>64.64</v>
      </c>
      <c r="K816" s="266">
        <v>79</v>
      </c>
      <c r="L816" s="266">
        <v>316</v>
      </c>
      <c r="M816" s="58"/>
      <c r="N816" s="58"/>
      <c r="O816" s="58"/>
      <c r="P816" s="58"/>
      <c r="Q816" s="58"/>
      <c r="R816" s="58"/>
      <c r="S816" s="58"/>
      <c r="T816" s="58"/>
      <c r="U816" s="58"/>
      <c r="V816" s="58"/>
      <c r="W816" s="58"/>
      <c r="X816" s="58"/>
    </row>
    <row r="817" spans="2:24" x14ac:dyDescent="0.25">
      <c r="B817" s="183" t="s">
        <v>1497</v>
      </c>
      <c r="C817" s="183" t="s">
        <v>50</v>
      </c>
      <c r="D817" s="183" t="s">
        <v>93</v>
      </c>
      <c r="E817" s="183" t="s">
        <v>1497</v>
      </c>
      <c r="F817" s="184">
        <v>59305</v>
      </c>
      <c r="G817" s="120" t="s">
        <v>472</v>
      </c>
      <c r="H817" s="183" t="s">
        <v>108</v>
      </c>
      <c r="I817" s="266">
        <v>2</v>
      </c>
      <c r="J817" s="207">
        <v>594.32000000000005</v>
      </c>
      <c r="K817" s="266">
        <v>726.37</v>
      </c>
      <c r="L817" s="266">
        <v>1452.74</v>
      </c>
      <c r="M817" s="58"/>
      <c r="N817" s="58"/>
      <c r="O817" s="58"/>
      <c r="P817" s="58"/>
      <c r="Q817" s="58"/>
      <c r="R817" s="58"/>
      <c r="S817" s="58"/>
      <c r="T817" s="58"/>
      <c r="U817" s="58"/>
      <c r="V817" s="58"/>
      <c r="W817" s="58"/>
      <c r="X817" s="58"/>
    </row>
    <row r="818" spans="2:24" ht="25.5" x14ac:dyDescent="0.25">
      <c r="B818" s="183" t="s">
        <v>1519</v>
      </c>
      <c r="C818" s="183" t="s">
        <v>50</v>
      </c>
      <c r="D818" s="183" t="s">
        <v>51</v>
      </c>
      <c r="E818" s="183" t="s">
        <v>1519</v>
      </c>
      <c r="F818" s="184">
        <v>98111</v>
      </c>
      <c r="G818" s="120" t="s">
        <v>2057</v>
      </c>
      <c r="H818" s="183" t="s">
        <v>108</v>
      </c>
      <c r="I818" s="266">
        <v>10</v>
      </c>
      <c r="J818" s="324" t="s">
        <v>2058</v>
      </c>
      <c r="K818" s="266">
        <v>63.02</v>
      </c>
      <c r="L818" s="266">
        <v>630.20000000000005</v>
      </c>
      <c r="M818" s="58"/>
      <c r="N818" s="58"/>
      <c r="O818" s="58"/>
      <c r="P818" s="58"/>
      <c r="Q818" s="58"/>
      <c r="R818" s="58"/>
      <c r="S818" s="58"/>
      <c r="T818" s="58"/>
      <c r="U818" s="58"/>
      <c r="V818" s="58"/>
      <c r="W818" s="58"/>
      <c r="X818" s="58"/>
    </row>
    <row r="819" spans="2:24" ht="25.5" x14ac:dyDescent="0.25">
      <c r="B819" s="183" t="s">
        <v>1520</v>
      </c>
      <c r="C819" s="183" t="s">
        <v>50</v>
      </c>
      <c r="D819" s="183" t="s">
        <v>53</v>
      </c>
      <c r="E819" s="183" t="s">
        <v>1520</v>
      </c>
      <c r="F819" s="184" t="s">
        <v>1579</v>
      </c>
      <c r="G819" s="120" t="s">
        <v>474</v>
      </c>
      <c r="H819" s="183" t="s">
        <v>108</v>
      </c>
      <c r="I819" s="266">
        <v>10</v>
      </c>
      <c r="J819" s="324">
        <v>15.93</v>
      </c>
      <c r="K819" s="266">
        <v>19.46</v>
      </c>
      <c r="L819" s="266">
        <v>194.6</v>
      </c>
      <c r="M819" s="58"/>
      <c r="N819" s="58"/>
      <c r="O819" s="58"/>
      <c r="P819" s="58"/>
      <c r="Q819" s="58"/>
      <c r="R819" s="58"/>
      <c r="S819" s="58"/>
      <c r="T819" s="58"/>
      <c r="U819" s="58"/>
      <c r="V819" s="58"/>
      <c r="W819" s="58"/>
      <c r="X819" s="58"/>
    </row>
    <row r="820" spans="2:24" ht="25.5" x14ac:dyDescent="0.25">
      <c r="B820" s="183" t="s">
        <v>1521</v>
      </c>
      <c r="C820" s="183" t="s">
        <v>50</v>
      </c>
      <c r="D820" s="183" t="s">
        <v>53</v>
      </c>
      <c r="E820" s="183" t="s">
        <v>1521</v>
      </c>
      <c r="F820" s="184" t="s">
        <v>1580</v>
      </c>
      <c r="G820" s="120" t="s">
        <v>475</v>
      </c>
      <c r="H820" s="183" t="s">
        <v>108</v>
      </c>
      <c r="I820" s="266">
        <v>10</v>
      </c>
      <c r="J820" s="324">
        <v>119.72999999999999</v>
      </c>
      <c r="K820" s="266">
        <v>146.33000000000001</v>
      </c>
      <c r="L820" s="266">
        <v>1463.3</v>
      </c>
      <c r="M820" s="58"/>
      <c r="N820" s="58"/>
      <c r="O820" s="58"/>
      <c r="P820" s="58"/>
      <c r="Q820" s="58"/>
      <c r="R820" s="58"/>
      <c r="S820" s="58"/>
      <c r="T820" s="58"/>
      <c r="U820" s="58"/>
      <c r="V820" s="58"/>
      <c r="W820" s="58"/>
      <c r="X820" s="58"/>
    </row>
    <row r="821" spans="2:24" x14ac:dyDescent="0.25">
      <c r="B821" s="183" t="s">
        <v>1522</v>
      </c>
      <c r="C821" s="183" t="s">
        <v>50</v>
      </c>
      <c r="D821" s="183" t="s">
        <v>93</v>
      </c>
      <c r="E821" s="183" t="s">
        <v>1522</v>
      </c>
      <c r="F821" s="184">
        <v>61022</v>
      </c>
      <c r="G821" s="120" t="s">
        <v>476</v>
      </c>
      <c r="H821" s="183" t="s">
        <v>108</v>
      </c>
      <c r="I821" s="266">
        <v>10</v>
      </c>
      <c r="J821" s="207">
        <v>67.150000000000006</v>
      </c>
      <c r="K821" s="266">
        <v>82.07</v>
      </c>
      <c r="L821" s="266">
        <v>820.7</v>
      </c>
      <c r="M821" s="58"/>
      <c r="N821" s="58"/>
      <c r="O821" s="58"/>
      <c r="P821" s="58"/>
      <c r="Q821" s="58"/>
      <c r="R821" s="58"/>
      <c r="S821" s="58"/>
      <c r="T821" s="58"/>
      <c r="U821" s="58"/>
      <c r="V821" s="58"/>
      <c r="W821" s="58"/>
      <c r="X821" s="58"/>
    </row>
    <row r="822" spans="2:24" x14ac:dyDescent="0.25">
      <c r="B822" s="183" t="s">
        <v>1523</v>
      </c>
      <c r="C822" s="183" t="s">
        <v>50</v>
      </c>
      <c r="D822" s="183" t="s">
        <v>93</v>
      </c>
      <c r="E822" s="183" t="s">
        <v>1523</v>
      </c>
      <c r="F822" s="184">
        <v>61019</v>
      </c>
      <c r="G822" s="120" t="s">
        <v>477</v>
      </c>
      <c r="H822" s="183" t="s">
        <v>108</v>
      </c>
      <c r="I822" s="266">
        <v>10</v>
      </c>
      <c r="J822" s="207">
        <v>67.150000000000006</v>
      </c>
      <c r="K822" s="266">
        <v>82.07</v>
      </c>
      <c r="L822" s="266">
        <v>820.7</v>
      </c>
      <c r="M822" s="58"/>
      <c r="N822" s="58"/>
      <c r="O822" s="58"/>
      <c r="P822" s="58"/>
      <c r="Q822" s="58"/>
      <c r="R822" s="58"/>
      <c r="S822" s="58"/>
      <c r="T822" s="58"/>
      <c r="U822" s="58"/>
      <c r="V822" s="58"/>
      <c r="W822" s="58"/>
      <c r="X822" s="58"/>
    </row>
    <row r="823" spans="2:24" x14ac:dyDescent="0.25">
      <c r="B823" s="183" t="s">
        <v>1524</v>
      </c>
      <c r="C823" s="183" t="s">
        <v>50</v>
      </c>
      <c r="D823" s="183" t="s">
        <v>53</v>
      </c>
      <c r="E823" s="183" t="s">
        <v>1524</v>
      </c>
      <c r="F823" s="184" t="s">
        <v>1581</v>
      </c>
      <c r="G823" s="120" t="s">
        <v>478</v>
      </c>
      <c r="H823" s="183" t="s">
        <v>108</v>
      </c>
      <c r="I823" s="266">
        <v>64</v>
      </c>
      <c r="J823" s="324">
        <v>84.970000000000013</v>
      </c>
      <c r="K823" s="266">
        <v>103.85</v>
      </c>
      <c r="L823" s="266">
        <v>6646.4</v>
      </c>
      <c r="M823" s="58"/>
      <c r="N823" s="58"/>
      <c r="O823" s="58"/>
      <c r="P823" s="58"/>
      <c r="Q823" s="58"/>
      <c r="R823" s="58"/>
      <c r="S823" s="58"/>
      <c r="T823" s="58"/>
      <c r="U823" s="58"/>
      <c r="V823" s="58"/>
      <c r="W823" s="58"/>
      <c r="X823" s="58"/>
    </row>
    <row r="824" spans="2:24" ht="25.5" x14ac:dyDescent="0.25">
      <c r="B824" s="183" t="s">
        <v>1525</v>
      </c>
      <c r="C824" s="183" t="s">
        <v>50</v>
      </c>
      <c r="D824" s="183" t="s">
        <v>51</v>
      </c>
      <c r="E824" s="183" t="s">
        <v>1525</v>
      </c>
      <c r="F824" s="184">
        <v>96985</v>
      </c>
      <c r="G824" s="120" t="s">
        <v>2059</v>
      </c>
      <c r="H824" s="183" t="s">
        <v>108</v>
      </c>
      <c r="I824" s="266">
        <v>10</v>
      </c>
      <c r="J824" s="324" t="s">
        <v>2060</v>
      </c>
      <c r="K824" s="266">
        <v>100.06</v>
      </c>
      <c r="L824" s="266">
        <v>1000.6</v>
      </c>
      <c r="M824" s="58"/>
      <c r="N824" s="58"/>
      <c r="O824" s="58"/>
      <c r="P824" s="58"/>
      <c r="Q824" s="58"/>
      <c r="R824" s="58"/>
      <c r="S824" s="58"/>
      <c r="T824" s="58"/>
      <c r="U824" s="58"/>
      <c r="V824" s="58"/>
      <c r="W824" s="58"/>
      <c r="X824" s="58"/>
    </row>
    <row r="825" spans="2:24" ht="25.5" x14ac:dyDescent="0.25">
      <c r="B825" s="183" t="s">
        <v>1526</v>
      </c>
      <c r="C825" s="183" t="s">
        <v>50</v>
      </c>
      <c r="D825" s="183" t="s">
        <v>53</v>
      </c>
      <c r="E825" s="183" t="s">
        <v>1526</v>
      </c>
      <c r="F825" s="184" t="s">
        <v>1582</v>
      </c>
      <c r="G825" s="120" t="s">
        <v>483</v>
      </c>
      <c r="H825" s="183" t="s">
        <v>108</v>
      </c>
      <c r="I825" s="266">
        <v>96</v>
      </c>
      <c r="J825" s="324">
        <v>34.340000000000003</v>
      </c>
      <c r="K825" s="266">
        <v>41.97</v>
      </c>
      <c r="L825" s="266">
        <v>4029.12</v>
      </c>
      <c r="M825" s="58"/>
      <c r="N825" s="58"/>
      <c r="O825" s="58"/>
      <c r="P825" s="58"/>
      <c r="Q825" s="58"/>
      <c r="R825" s="58"/>
      <c r="S825" s="58"/>
      <c r="T825" s="58"/>
      <c r="U825" s="58"/>
      <c r="V825" s="58"/>
      <c r="W825" s="58"/>
      <c r="X825" s="58"/>
    </row>
    <row r="826" spans="2:24" ht="25.5" x14ac:dyDescent="0.25">
      <c r="B826" s="183" t="s">
        <v>1527</v>
      </c>
      <c r="C826" s="183" t="s">
        <v>50</v>
      </c>
      <c r="D826" s="183" t="s">
        <v>52</v>
      </c>
      <c r="E826" s="183" t="s">
        <v>1527</v>
      </c>
      <c r="F826" s="184">
        <v>1201006035</v>
      </c>
      <c r="G826" s="120" t="s">
        <v>2061</v>
      </c>
      <c r="H826" s="183" t="s">
        <v>108</v>
      </c>
      <c r="I826" s="266">
        <v>10</v>
      </c>
      <c r="J826" s="324">
        <v>59.5</v>
      </c>
      <c r="K826" s="266">
        <v>72.72</v>
      </c>
      <c r="L826" s="266">
        <v>727.2</v>
      </c>
      <c r="M826" s="58"/>
      <c r="N826" s="58"/>
      <c r="O826" s="58"/>
      <c r="P826" s="58"/>
      <c r="Q826" s="58"/>
      <c r="R826" s="58"/>
      <c r="S826" s="58"/>
      <c r="T826" s="58"/>
      <c r="U826" s="58"/>
      <c r="V826" s="58"/>
      <c r="W826" s="58"/>
      <c r="X826" s="58"/>
    </row>
    <row r="827" spans="2:24" ht="25.5" x14ac:dyDescent="0.25">
      <c r="B827" s="183" t="s">
        <v>1528</v>
      </c>
      <c r="C827" s="183" t="s">
        <v>50</v>
      </c>
      <c r="D827" s="183" t="s">
        <v>51</v>
      </c>
      <c r="E827" s="183" t="s">
        <v>1528</v>
      </c>
      <c r="F827" s="184">
        <v>96973</v>
      </c>
      <c r="G827" s="120" t="s">
        <v>2062</v>
      </c>
      <c r="H827" s="183" t="s">
        <v>130</v>
      </c>
      <c r="I827" s="266">
        <v>96</v>
      </c>
      <c r="J827" s="324" t="s">
        <v>2063</v>
      </c>
      <c r="K827" s="266">
        <v>77.56</v>
      </c>
      <c r="L827" s="266">
        <v>7445.76</v>
      </c>
      <c r="M827" s="58"/>
      <c r="N827" s="58"/>
      <c r="O827" s="58"/>
      <c r="P827" s="58"/>
      <c r="Q827" s="58"/>
      <c r="R827" s="58"/>
      <c r="S827" s="58"/>
      <c r="T827" s="58"/>
      <c r="U827" s="58"/>
      <c r="V827" s="58"/>
      <c r="W827" s="58"/>
      <c r="X827" s="58"/>
    </row>
    <row r="828" spans="2:24" ht="25.5" x14ac:dyDescent="0.25">
      <c r="B828" s="183" t="s">
        <v>1529</v>
      </c>
      <c r="C828" s="183" t="s">
        <v>50</v>
      </c>
      <c r="D828" s="183" t="s">
        <v>51</v>
      </c>
      <c r="E828" s="183" t="s">
        <v>1529</v>
      </c>
      <c r="F828" s="184">
        <v>96977</v>
      </c>
      <c r="G828" s="120" t="s">
        <v>2064</v>
      </c>
      <c r="H828" s="183" t="s">
        <v>130</v>
      </c>
      <c r="I828" s="266">
        <v>144</v>
      </c>
      <c r="J828" s="324" t="s">
        <v>2065</v>
      </c>
      <c r="K828" s="266">
        <v>63.3</v>
      </c>
      <c r="L828" s="266">
        <v>9115.2000000000007</v>
      </c>
      <c r="M828" s="58"/>
      <c r="N828" s="58"/>
      <c r="O828" s="58"/>
      <c r="P828" s="58"/>
      <c r="Q828" s="58"/>
      <c r="R828" s="58"/>
      <c r="S828" s="58"/>
      <c r="T828" s="58"/>
      <c r="U828" s="58"/>
      <c r="V828" s="58"/>
      <c r="W828" s="58"/>
      <c r="X828" s="58"/>
    </row>
    <row r="829" spans="2:24" x14ac:dyDescent="0.25">
      <c r="B829" s="183" t="s">
        <v>1530</v>
      </c>
      <c r="C829" s="183" t="s">
        <v>50</v>
      </c>
      <c r="D829" s="183" t="s">
        <v>53</v>
      </c>
      <c r="E829" s="183" t="s">
        <v>1530</v>
      </c>
      <c r="F829" s="184" t="s">
        <v>1583</v>
      </c>
      <c r="G829" s="120" t="s">
        <v>479</v>
      </c>
      <c r="H829" s="183" t="s">
        <v>108</v>
      </c>
      <c r="I829" s="266">
        <v>9</v>
      </c>
      <c r="J829" s="324">
        <v>47.990000000000009</v>
      </c>
      <c r="K829" s="266">
        <v>58.65</v>
      </c>
      <c r="L829" s="266">
        <v>527.85</v>
      </c>
      <c r="M829" s="58"/>
      <c r="N829" s="58"/>
      <c r="O829" s="58"/>
      <c r="P829" s="58"/>
      <c r="Q829" s="58"/>
      <c r="R829" s="58"/>
      <c r="S829" s="58"/>
      <c r="T829" s="58"/>
      <c r="U829" s="58"/>
      <c r="V829" s="58"/>
      <c r="W829" s="58"/>
      <c r="X829" s="58"/>
    </row>
    <row r="830" spans="2:24" x14ac:dyDescent="0.25">
      <c r="B830" s="183"/>
      <c r="C830" s="183"/>
      <c r="D830" s="183"/>
      <c r="E830" s="183"/>
      <c r="F830" s="184"/>
      <c r="G830" s="186"/>
      <c r="H830" s="119"/>
      <c r="I830" s="187"/>
      <c r="J830" s="188"/>
      <c r="K830" s="187"/>
      <c r="L830" s="269"/>
      <c r="M830" s="58"/>
      <c r="N830" s="58"/>
      <c r="O830" s="58"/>
      <c r="P830" s="58"/>
      <c r="Q830" s="58"/>
      <c r="R830" s="58"/>
      <c r="S830" s="58"/>
      <c r="T830" s="58"/>
      <c r="U830" s="58"/>
      <c r="V830" s="58"/>
      <c r="W830" s="58"/>
      <c r="X830" s="58"/>
    </row>
    <row r="831" spans="2:24" x14ac:dyDescent="0.25">
      <c r="B831" s="30" t="s">
        <v>1531</v>
      </c>
      <c r="C831" s="30"/>
      <c r="D831" s="30"/>
      <c r="E831" s="30"/>
      <c r="F831" s="30"/>
      <c r="G831" s="31" t="s">
        <v>470</v>
      </c>
      <c r="H831" s="192"/>
      <c r="I831" s="193"/>
      <c r="J831" s="194"/>
      <c r="K831" s="193"/>
      <c r="L831" s="271">
        <v>23620.84</v>
      </c>
      <c r="M831" s="58"/>
      <c r="N831" s="58"/>
      <c r="O831" s="58"/>
      <c r="P831" s="58"/>
      <c r="Q831" s="58"/>
      <c r="R831" s="58"/>
      <c r="S831" s="58"/>
      <c r="T831" s="58"/>
      <c r="U831" s="58"/>
      <c r="V831" s="58"/>
      <c r="W831" s="58"/>
      <c r="X831" s="58"/>
    </row>
    <row r="832" spans="2:24" x14ac:dyDescent="0.25">
      <c r="B832" s="36" t="s">
        <v>1498</v>
      </c>
      <c r="C832" s="36"/>
      <c r="D832" s="36"/>
      <c r="E832" s="36"/>
      <c r="F832" s="36"/>
      <c r="G832" s="37" t="s">
        <v>1169</v>
      </c>
      <c r="H832" s="195"/>
      <c r="I832" s="196"/>
      <c r="J832" s="197"/>
      <c r="K832" s="196"/>
      <c r="L832" s="272">
        <v>142.5</v>
      </c>
      <c r="M832" s="58"/>
      <c r="N832" s="58"/>
      <c r="O832" s="58"/>
      <c r="P832" s="58"/>
      <c r="Q832" s="58"/>
      <c r="R832" s="58"/>
      <c r="S832" s="58"/>
      <c r="T832" s="58"/>
      <c r="U832" s="58"/>
      <c r="V832" s="58"/>
      <c r="W832" s="58"/>
      <c r="X832" s="58"/>
    </row>
    <row r="833" spans="2:24" ht="38.25" x14ac:dyDescent="0.25">
      <c r="B833" s="183" t="s">
        <v>1499</v>
      </c>
      <c r="C833" s="183" t="s">
        <v>50</v>
      </c>
      <c r="D833" s="183" t="s">
        <v>51</v>
      </c>
      <c r="E833" s="183" t="s">
        <v>1499</v>
      </c>
      <c r="F833" s="184">
        <v>91926</v>
      </c>
      <c r="G833" s="120" t="s">
        <v>1909</v>
      </c>
      <c r="H833" s="183" t="s">
        <v>130</v>
      </c>
      <c r="I833" s="266">
        <v>30</v>
      </c>
      <c r="J833" s="324" t="s">
        <v>1910</v>
      </c>
      <c r="K833" s="266">
        <v>4.75</v>
      </c>
      <c r="L833" s="266">
        <v>142.5</v>
      </c>
      <c r="M833" s="58"/>
      <c r="N833" s="58"/>
      <c r="O833" s="58"/>
      <c r="P833" s="58"/>
      <c r="Q833" s="58"/>
      <c r="R833" s="58"/>
      <c r="S833" s="58"/>
      <c r="T833" s="58"/>
      <c r="U833" s="58"/>
      <c r="V833" s="58"/>
      <c r="W833" s="58"/>
      <c r="X833" s="58"/>
    </row>
    <row r="834" spans="2:24" x14ac:dyDescent="0.25">
      <c r="B834" s="36" t="s">
        <v>1532</v>
      </c>
      <c r="C834" s="36"/>
      <c r="D834" s="36"/>
      <c r="E834" s="36"/>
      <c r="F834" s="36"/>
      <c r="G834" s="37" t="s">
        <v>572</v>
      </c>
      <c r="H834" s="195"/>
      <c r="I834" s="196"/>
      <c r="J834" s="197"/>
      <c r="K834" s="196"/>
      <c r="L834" s="272">
        <v>20902.740000000002</v>
      </c>
      <c r="M834" s="58"/>
      <c r="N834" s="58"/>
      <c r="O834" s="58"/>
      <c r="P834" s="58"/>
      <c r="Q834" s="58"/>
      <c r="R834" s="58"/>
      <c r="S834" s="58"/>
      <c r="T834" s="58"/>
      <c r="U834" s="58"/>
      <c r="V834" s="58"/>
      <c r="W834" s="58"/>
      <c r="X834" s="58"/>
    </row>
    <row r="835" spans="2:24" ht="25.5" x14ac:dyDescent="0.25">
      <c r="B835" s="183" t="s">
        <v>1533</v>
      </c>
      <c r="C835" s="183" t="s">
        <v>50</v>
      </c>
      <c r="D835" s="183" t="s">
        <v>51</v>
      </c>
      <c r="E835" s="183" t="s">
        <v>1533</v>
      </c>
      <c r="F835" s="184">
        <v>103244</v>
      </c>
      <c r="G835" s="120" t="s">
        <v>2066</v>
      </c>
      <c r="H835" s="183" t="s">
        <v>108</v>
      </c>
      <c r="I835" s="266">
        <v>6</v>
      </c>
      <c r="J835" s="324" t="s">
        <v>2067</v>
      </c>
      <c r="K835" s="266">
        <v>3307.06</v>
      </c>
      <c r="L835" s="266">
        <v>19842.36</v>
      </c>
      <c r="M835" s="58"/>
      <c r="N835" s="58"/>
      <c r="O835" s="58"/>
      <c r="P835" s="58"/>
      <c r="Q835" s="58"/>
      <c r="R835" s="58"/>
      <c r="S835" s="58"/>
      <c r="T835" s="58"/>
      <c r="U835" s="58"/>
      <c r="V835" s="58"/>
      <c r="W835" s="58"/>
      <c r="X835" s="58"/>
    </row>
    <row r="836" spans="2:24" ht="25.5" x14ac:dyDescent="0.25">
      <c r="B836" s="183" t="s">
        <v>1534</v>
      </c>
      <c r="C836" s="183" t="s">
        <v>50</v>
      </c>
      <c r="D836" s="183" t="s">
        <v>53</v>
      </c>
      <c r="E836" s="183" t="s">
        <v>1534</v>
      </c>
      <c r="F836" s="184" t="s">
        <v>1584</v>
      </c>
      <c r="G836" s="120" t="s">
        <v>1168</v>
      </c>
      <c r="H836" s="183" t="s">
        <v>108</v>
      </c>
      <c r="I836" s="266">
        <v>6</v>
      </c>
      <c r="J836" s="324">
        <v>144.6</v>
      </c>
      <c r="K836" s="266">
        <v>176.73</v>
      </c>
      <c r="L836" s="266">
        <v>1060.3800000000001</v>
      </c>
      <c r="M836" s="58"/>
      <c r="N836" s="58"/>
      <c r="O836" s="58"/>
      <c r="P836" s="58"/>
      <c r="Q836" s="58"/>
      <c r="R836" s="58"/>
      <c r="S836" s="58"/>
      <c r="T836" s="58"/>
      <c r="U836" s="58"/>
      <c r="V836" s="58"/>
      <c r="W836" s="58"/>
      <c r="X836" s="58"/>
    </row>
    <row r="837" spans="2:24" x14ac:dyDescent="0.25">
      <c r="B837" s="36" t="s">
        <v>1535</v>
      </c>
      <c r="C837" s="36"/>
      <c r="D837" s="36"/>
      <c r="E837" s="36"/>
      <c r="F837" s="36"/>
      <c r="G837" s="37" t="s">
        <v>573</v>
      </c>
      <c r="H837" s="195"/>
      <c r="I837" s="196"/>
      <c r="J837" s="197"/>
      <c r="K837" s="196"/>
      <c r="L837" s="272">
        <v>2575.6</v>
      </c>
      <c r="M837" s="58"/>
      <c r="N837" s="58"/>
      <c r="O837" s="58"/>
      <c r="P837" s="58"/>
      <c r="Q837" s="58"/>
      <c r="R837" s="58"/>
      <c r="S837" s="58"/>
      <c r="T837" s="58"/>
      <c r="U837" s="58"/>
      <c r="V837" s="58"/>
      <c r="W837" s="58"/>
      <c r="X837" s="58"/>
    </row>
    <row r="838" spans="2:24" ht="25.5" x14ac:dyDescent="0.25">
      <c r="B838" s="183" t="s">
        <v>1536</v>
      </c>
      <c r="C838" s="183" t="s">
        <v>50</v>
      </c>
      <c r="D838" s="183" t="s">
        <v>51</v>
      </c>
      <c r="E838" s="183" t="s">
        <v>1536</v>
      </c>
      <c r="F838" s="184">
        <v>103288</v>
      </c>
      <c r="G838" s="120" t="s">
        <v>2068</v>
      </c>
      <c r="H838" s="183" t="s">
        <v>108</v>
      </c>
      <c r="I838" s="266">
        <v>6</v>
      </c>
      <c r="J838" s="324" t="s">
        <v>1689</v>
      </c>
      <c r="K838" s="266">
        <v>16.510000000000002</v>
      </c>
      <c r="L838" s="266">
        <v>99.06</v>
      </c>
      <c r="M838" s="58"/>
      <c r="N838" s="58"/>
      <c r="O838" s="58"/>
      <c r="P838" s="58"/>
      <c r="Q838" s="58"/>
      <c r="R838" s="58"/>
      <c r="S838" s="58"/>
      <c r="T838" s="58"/>
      <c r="U838" s="58"/>
      <c r="V838" s="58"/>
      <c r="W838" s="58"/>
      <c r="X838" s="58"/>
    </row>
    <row r="839" spans="2:24" ht="38.25" x14ac:dyDescent="0.25">
      <c r="B839" s="183" t="s">
        <v>1537</v>
      </c>
      <c r="C839" s="183" t="s">
        <v>50</v>
      </c>
      <c r="D839" s="183" t="s">
        <v>51</v>
      </c>
      <c r="E839" s="183" t="s">
        <v>1537</v>
      </c>
      <c r="F839" s="184">
        <v>97327</v>
      </c>
      <c r="G839" s="120" t="s">
        <v>2069</v>
      </c>
      <c r="H839" s="183" t="s">
        <v>130</v>
      </c>
      <c r="I839" s="266">
        <v>26.72</v>
      </c>
      <c r="J839" s="324" t="s">
        <v>2070</v>
      </c>
      <c r="K839" s="266">
        <v>29.95</v>
      </c>
      <c r="L839" s="266">
        <v>800.26</v>
      </c>
      <c r="M839" s="58"/>
      <c r="N839" s="58"/>
      <c r="O839" s="58"/>
      <c r="P839" s="58"/>
      <c r="Q839" s="58"/>
      <c r="R839" s="58"/>
      <c r="S839" s="58"/>
      <c r="T839" s="58"/>
      <c r="U839" s="58"/>
      <c r="V839" s="58"/>
      <c r="W839" s="58"/>
      <c r="X839" s="58"/>
    </row>
    <row r="840" spans="2:24" ht="38.25" x14ac:dyDescent="0.25">
      <c r="B840" s="183" t="s">
        <v>1538</v>
      </c>
      <c r="C840" s="183" t="s">
        <v>50</v>
      </c>
      <c r="D840" s="183" t="s">
        <v>51</v>
      </c>
      <c r="E840" s="183" t="s">
        <v>1538</v>
      </c>
      <c r="F840" s="184">
        <v>97329</v>
      </c>
      <c r="G840" s="120" t="s">
        <v>2071</v>
      </c>
      <c r="H840" s="183" t="s">
        <v>130</v>
      </c>
      <c r="I840" s="266">
        <v>26.65</v>
      </c>
      <c r="J840" s="324" t="s">
        <v>2072</v>
      </c>
      <c r="K840" s="266">
        <v>62.9</v>
      </c>
      <c r="L840" s="266">
        <v>1676.28</v>
      </c>
      <c r="M840" s="58"/>
      <c r="N840" s="58"/>
      <c r="O840" s="58"/>
      <c r="P840" s="58"/>
      <c r="Q840" s="58"/>
      <c r="R840" s="58"/>
      <c r="S840" s="58"/>
      <c r="T840" s="58"/>
      <c r="U840" s="58"/>
      <c r="V840" s="58"/>
      <c r="W840" s="58"/>
      <c r="X840" s="58"/>
    </row>
    <row r="841" spans="2:24" x14ac:dyDescent="0.25">
      <c r="B841" s="183"/>
      <c r="C841" s="183"/>
      <c r="D841" s="183"/>
      <c r="E841" s="183"/>
      <c r="F841" s="184"/>
      <c r="G841" s="186"/>
      <c r="H841" s="119"/>
      <c r="I841" s="187"/>
      <c r="J841" s="188"/>
      <c r="K841" s="187"/>
      <c r="L841" s="269"/>
      <c r="M841" s="58"/>
      <c r="N841" s="58"/>
      <c r="O841" s="58"/>
      <c r="P841" s="58"/>
      <c r="Q841" s="58"/>
      <c r="R841" s="58"/>
      <c r="S841" s="58"/>
      <c r="T841" s="58"/>
      <c r="U841" s="58"/>
      <c r="V841" s="58"/>
      <c r="W841" s="58"/>
      <c r="X841" s="58"/>
    </row>
    <row r="842" spans="2:24" x14ac:dyDescent="0.25">
      <c r="B842" s="30" t="s">
        <v>1500</v>
      </c>
      <c r="C842" s="30"/>
      <c r="D842" s="30"/>
      <c r="E842" s="30"/>
      <c r="F842" s="30"/>
      <c r="G842" s="31" t="s">
        <v>135</v>
      </c>
      <c r="H842" s="192"/>
      <c r="I842" s="193"/>
      <c r="J842" s="194"/>
      <c r="K842" s="193"/>
      <c r="L842" s="271">
        <v>166962.59999999998</v>
      </c>
      <c r="M842" s="58"/>
      <c r="N842" s="58"/>
      <c r="O842" s="58"/>
      <c r="P842" s="58"/>
      <c r="Q842" s="58"/>
      <c r="R842" s="58"/>
      <c r="S842" s="58"/>
      <c r="T842" s="58"/>
      <c r="U842" s="58"/>
      <c r="V842" s="58"/>
      <c r="W842" s="58"/>
      <c r="X842" s="58"/>
    </row>
    <row r="843" spans="2:24" x14ac:dyDescent="0.25">
      <c r="B843" s="36" t="s">
        <v>1501</v>
      </c>
      <c r="C843" s="36"/>
      <c r="D843" s="36"/>
      <c r="E843" s="36"/>
      <c r="F843" s="36"/>
      <c r="G843" s="37" t="s">
        <v>135</v>
      </c>
      <c r="H843" s="195"/>
      <c r="I843" s="196"/>
      <c r="J843" s="197"/>
      <c r="K843" s="196"/>
      <c r="L843" s="272">
        <v>166962.59999999998</v>
      </c>
      <c r="M843" s="58"/>
      <c r="N843" s="58"/>
      <c r="O843" s="58"/>
      <c r="P843" s="58"/>
      <c r="Q843" s="58"/>
      <c r="R843" s="58"/>
      <c r="S843" s="58"/>
      <c r="T843" s="58"/>
      <c r="U843" s="58"/>
      <c r="V843" s="58"/>
      <c r="W843" s="58"/>
      <c r="X843" s="58"/>
    </row>
    <row r="844" spans="2:24" ht="38.25" x14ac:dyDescent="0.25">
      <c r="B844" s="183" t="s">
        <v>1502</v>
      </c>
      <c r="C844" s="183" t="s">
        <v>50</v>
      </c>
      <c r="D844" s="183" t="s">
        <v>52</v>
      </c>
      <c r="E844" s="183" t="s">
        <v>1502</v>
      </c>
      <c r="F844" s="184">
        <v>1801000120</v>
      </c>
      <c r="G844" s="120" t="s">
        <v>2073</v>
      </c>
      <c r="H844" s="183" t="s">
        <v>42</v>
      </c>
      <c r="I844" s="266">
        <v>5.6</v>
      </c>
      <c r="J844" s="324">
        <v>466.94</v>
      </c>
      <c r="K844" s="266">
        <v>570.69000000000005</v>
      </c>
      <c r="L844" s="266">
        <v>3195.86</v>
      </c>
      <c r="M844" s="58"/>
      <c r="N844" s="58"/>
      <c r="O844" s="58"/>
      <c r="P844" s="58"/>
      <c r="Q844" s="58"/>
      <c r="R844" s="58"/>
      <c r="S844" s="58"/>
      <c r="T844" s="58"/>
      <c r="U844" s="58"/>
      <c r="V844" s="58"/>
      <c r="W844" s="58"/>
      <c r="X844" s="58"/>
    </row>
    <row r="845" spans="2:24" x14ac:dyDescent="0.25">
      <c r="B845" s="183" t="s">
        <v>1539</v>
      </c>
      <c r="C845" s="183" t="s">
        <v>50</v>
      </c>
      <c r="D845" s="183" t="s">
        <v>53</v>
      </c>
      <c r="E845" s="183" t="s">
        <v>1539</v>
      </c>
      <c r="F845" s="184" t="s">
        <v>1585</v>
      </c>
      <c r="G845" s="120" t="s">
        <v>295</v>
      </c>
      <c r="H845" s="183" t="s">
        <v>108</v>
      </c>
      <c r="I845" s="266">
        <v>1</v>
      </c>
      <c r="J845" s="324">
        <v>1913.35</v>
      </c>
      <c r="K845" s="266">
        <v>2338.4899999999998</v>
      </c>
      <c r="L845" s="266">
        <v>2338.4899999999998</v>
      </c>
      <c r="M845" s="58"/>
      <c r="N845" s="58"/>
      <c r="O845" s="58"/>
      <c r="P845" s="58"/>
      <c r="Q845" s="58"/>
      <c r="R845" s="58"/>
      <c r="S845" s="58"/>
      <c r="T845" s="58"/>
      <c r="U845" s="58"/>
      <c r="V845" s="58"/>
      <c r="W845" s="58"/>
      <c r="X845" s="58"/>
    </row>
    <row r="846" spans="2:24" ht="25.5" x14ac:dyDescent="0.25">
      <c r="B846" s="183" t="s">
        <v>1540</v>
      </c>
      <c r="C846" s="183" t="s">
        <v>50</v>
      </c>
      <c r="D846" s="183" t="s">
        <v>52</v>
      </c>
      <c r="E846" s="183" t="s">
        <v>1540</v>
      </c>
      <c r="F846" s="184">
        <v>2001003044</v>
      </c>
      <c r="G846" s="120" t="s">
        <v>2074</v>
      </c>
      <c r="H846" s="183" t="s">
        <v>108</v>
      </c>
      <c r="I846" s="266">
        <v>12</v>
      </c>
      <c r="J846" s="324">
        <v>83.83</v>
      </c>
      <c r="K846" s="266">
        <v>102.45</v>
      </c>
      <c r="L846" s="266">
        <v>1229.4000000000001</v>
      </c>
      <c r="M846" s="58"/>
      <c r="N846" s="58"/>
      <c r="O846" s="58"/>
      <c r="P846" s="58"/>
      <c r="Q846" s="58"/>
      <c r="R846" s="58"/>
      <c r="S846" s="58"/>
      <c r="T846" s="58"/>
      <c r="U846" s="58"/>
      <c r="V846" s="58"/>
      <c r="W846" s="58"/>
      <c r="X846" s="58"/>
    </row>
    <row r="847" spans="2:24" ht="25.5" x14ac:dyDescent="0.25">
      <c r="B847" s="183" t="s">
        <v>1541</v>
      </c>
      <c r="C847" s="183" t="s">
        <v>50</v>
      </c>
      <c r="D847" s="183" t="s">
        <v>53</v>
      </c>
      <c r="E847" s="183" t="s">
        <v>1541</v>
      </c>
      <c r="F847" s="184" t="s">
        <v>1586</v>
      </c>
      <c r="G847" s="120" t="s">
        <v>1244</v>
      </c>
      <c r="H847" s="183" t="s">
        <v>42</v>
      </c>
      <c r="I847" s="266">
        <v>156.41699999999997</v>
      </c>
      <c r="J847" s="324">
        <v>717.57</v>
      </c>
      <c r="K847" s="266">
        <v>877.01</v>
      </c>
      <c r="L847" s="266">
        <v>137179.26999999999</v>
      </c>
      <c r="M847" s="58"/>
      <c r="N847" s="58"/>
      <c r="O847" s="58"/>
      <c r="P847" s="58"/>
      <c r="Q847" s="58"/>
      <c r="R847" s="58"/>
      <c r="S847" s="58"/>
      <c r="T847" s="58"/>
      <c r="U847" s="58"/>
      <c r="V847" s="58"/>
      <c r="W847" s="58"/>
      <c r="X847" s="58"/>
    </row>
    <row r="848" spans="2:24" ht="51" x14ac:dyDescent="0.25">
      <c r="B848" s="183" t="s">
        <v>1542</v>
      </c>
      <c r="C848" s="183" t="s">
        <v>50</v>
      </c>
      <c r="D848" s="183" t="s">
        <v>51</v>
      </c>
      <c r="E848" s="183" t="s">
        <v>1542</v>
      </c>
      <c r="F848" s="184">
        <v>2001004000</v>
      </c>
      <c r="G848" s="120" t="s">
        <v>2075</v>
      </c>
      <c r="H848" s="183" t="s">
        <v>42</v>
      </c>
      <c r="I848" s="266">
        <v>635.9</v>
      </c>
      <c r="J848" s="324">
        <v>29.62</v>
      </c>
      <c r="K848" s="266">
        <v>36.200000000000003</v>
      </c>
      <c r="L848" s="266">
        <v>23019.58</v>
      </c>
      <c r="M848" s="58"/>
      <c r="N848" s="58"/>
      <c r="O848" s="58"/>
      <c r="P848" s="58"/>
      <c r="Q848" s="58"/>
      <c r="R848" s="58"/>
      <c r="S848" s="58"/>
      <c r="T848" s="58"/>
      <c r="U848" s="58"/>
      <c r="V848" s="58"/>
      <c r="W848" s="58"/>
      <c r="X848" s="58"/>
    </row>
    <row r="849" spans="2:24" x14ac:dyDescent="0.25">
      <c r="B849" s="183"/>
      <c r="C849" s="183"/>
      <c r="D849" s="183"/>
      <c r="E849" s="183"/>
      <c r="F849" s="184"/>
      <c r="G849" s="120"/>
      <c r="H849" s="183"/>
      <c r="I849" s="185"/>
      <c r="J849" s="207"/>
      <c r="K849" s="185"/>
      <c r="L849" s="275"/>
      <c r="M849" s="58"/>
      <c r="N849" s="58"/>
      <c r="O849" s="58"/>
      <c r="P849" s="58"/>
      <c r="Q849" s="58"/>
      <c r="R849" s="58"/>
      <c r="S849" s="58"/>
      <c r="T849" s="58"/>
      <c r="U849" s="58"/>
      <c r="V849" s="58"/>
      <c r="W849" s="58"/>
      <c r="X849" s="58"/>
    </row>
    <row r="850" spans="2:24" x14ac:dyDescent="0.25">
      <c r="B850" s="30" t="s">
        <v>1503</v>
      </c>
      <c r="C850" s="30"/>
      <c r="D850" s="30"/>
      <c r="E850" s="30"/>
      <c r="F850" s="30"/>
      <c r="G850" s="31" t="s">
        <v>144</v>
      </c>
      <c r="H850" s="192"/>
      <c r="I850" s="193"/>
      <c r="J850" s="194"/>
      <c r="K850" s="193"/>
      <c r="L850" s="271">
        <v>3322.7400000000002</v>
      </c>
      <c r="M850" s="58"/>
      <c r="N850" s="58"/>
      <c r="O850" s="58"/>
      <c r="P850" s="58"/>
      <c r="Q850" s="58"/>
      <c r="R850" s="58"/>
      <c r="S850" s="58"/>
      <c r="T850" s="58"/>
      <c r="U850" s="58"/>
      <c r="V850" s="58"/>
      <c r="W850" s="58"/>
      <c r="X850" s="58"/>
    </row>
    <row r="851" spans="2:24" x14ac:dyDescent="0.25">
      <c r="B851" s="36" t="s">
        <v>1504</v>
      </c>
      <c r="C851" s="36"/>
      <c r="D851" s="36"/>
      <c r="E851" s="36"/>
      <c r="F851" s="36"/>
      <c r="G851" s="37" t="s">
        <v>144</v>
      </c>
      <c r="H851" s="195"/>
      <c r="I851" s="196"/>
      <c r="J851" s="197"/>
      <c r="K851" s="196"/>
      <c r="L851" s="272">
        <v>3322.7400000000002</v>
      </c>
      <c r="M851" s="58"/>
      <c r="N851" s="58"/>
      <c r="O851" s="58"/>
      <c r="P851" s="58"/>
      <c r="Q851" s="58"/>
      <c r="R851" s="58"/>
      <c r="S851" s="58"/>
      <c r="T851" s="58"/>
      <c r="U851" s="58"/>
      <c r="V851" s="58"/>
      <c r="W851" s="58"/>
      <c r="X851" s="58"/>
    </row>
    <row r="852" spans="2:24" x14ac:dyDescent="0.25">
      <c r="B852" s="183" t="s">
        <v>1505</v>
      </c>
      <c r="C852" s="183" t="s">
        <v>50</v>
      </c>
      <c r="D852" s="183" t="s">
        <v>52</v>
      </c>
      <c r="E852" s="183" t="s">
        <v>1505</v>
      </c>
      <c r="F852" s="184">
        <v>2201000010</v>
      </c>
      <c r="G852" s="120" t="s">
        <v>2076</v>
      </c>
      <c r="H852" s="183" t="s">
        <v>42</v>
      </c>
      <c r="I852" s="266">
        <v>213.94</v>
      </c>
      <c r="J852" s="324">
        <v>3.46</v>
      </c>
      <c r="K852" s="266">
        <v>4.22</v>
      </c>
      <c r="L852" s="266">
        <v>902.82</v>
      </c>
      <c r="M852" s="58"/>
      <c r="N852" s="58"/>
      <c r="O852" s="58"/>
      <c r="P852" s="58"/>
      <c r="Q852" s="58"/>
      <c r="R852" s="58"/>
      <c r="S852" s="58"/>
      <c r="T852" s="58"/>
      <c r="U852" s="58"/>
      <c r="V852" s="58"/>
      <c r="W852" s="58"/>
      <c r="X852" s="58"/>
    </row>
    <row r="853" spans="2:24" x14ac:dyDescent="0.25">
      <c r="B853" s="183" t="s">
        <v>1506</v>
      </c>
      <c r="C853" s="183" t="s">
        <v>50</v>
      </c>
      <c r="D853" s="183" t="s">
        <v>52</v>
      </c>
      <c r="E853" s="183" t="s">
        <v>1506</v>
      </c>
      <c r="F853" s="184">
        <v>201002161</v>
      </c>
      <c r="G853" s="120" t="s">
        <v>1624</v>
      </c>
      <c r="H853" s="183" t="s">
        <v>108</v>
      </c>
      <c r="I853" s="266">
        <v>6</v>
      </c>
      <c r="J853" s="324">
        <v>330</v>
      </c>
      <c r="K853" s="266">
        <v>403.32</v>
      </c>
      <c r="L853" s="266">
        <v>2419.92</v>
      </c>
      <c r="M853" s="58"/>
      <c r="N853" s="58"/>
      <c r="O853" s="58"/>
      <c r="P853" s="58"/>
      <c r="Q853" s="58"/>
      <c r="R853" s="58"/>
      <c r="S853" s="58"/>
      <c r="T853" s="58"/>
      <c r="U853" s="58"/>
      <c r="V853" s="58"/>
      <c r="W853" s="58"/>
      <c r="X853" s="58"/>
    </row>
    <row r="854" spans="2:24" x14ac:dyDescent="0.25">
      <c r="B854" s="183"/>
      <c r="C854" s="183"/>
      <c r="D854" s="183"/>
      <c r="E854" s="183"/>
      <c r="F854" s="184"/>
      <c r="G854" s="120"/>
      <c r="H854" s="183"/>
      <c r="I854" s="266"/>
      <c r="J854" s="324"/>
      <c r="K854" s="266"/>
      <c r="L854" s="275"/>
      <c r="M854" s="58"/>
      <c r="N854" s="58"/>
      <c r="O854" s="58"/>
      <c r="P854" s="58"/>
      <c r="Q854" s="58"/>
      <c r="R854" s="58"/>
      <c r="S854" s="58"/>
      <c r="T854" s="58"/>
      <c r="U854" s="58"/>
      <c r="V854" s="58"/>
      <c r="W854" s="58"/>
      <c r="X854" s="58"/>
    </row>
    <row r="855" spans="2:24" x14ac:dyDescent="0.25">
      <c r="B855" s="30" t="s">
        <v>57</v>
      </c>
      <c r="C855" s="30"/>
      <c r="D855" s="30"/>
      <c r="E855" s="30"/>
      <c r="F855" s="30"/>
      <c r="G855" s="31" t="s">
        <v>1566</v>
      </c>
      <c r="H855" s="192"/>
      <c r="I855" s="193"/>
      <c r="J855" s="194"/>
      <c r="K855" s="193"/>
      <c r="L855" s="271">
        <v>237941.04</v>
      </c>
      <c r="M855" s="58"/>
      <c r="N855" s="58"/>
      <c r="O855" s="58"/>
      <c r="P855" s="58"/>
      <c r="Q855" s="58"/>
      <c r="R855" s="58"/>
      <c r="S855" s="58"/>
      <c r="T855" s="58"/>
      <c r="U855" s="58"/>
      <c r="V855" s="58"/>
      <c r="W855" s="58"/>
      <c r="X855" s="58"/>
    </row>
    <row r="856" spans="2:24" x14ac:dyDescent="0.25">
      <c r="B856" s="36" t="s">
        <v>1564</v>
      </c>
      <c r="C856" s="36"/>
      <c r="D856" s="36"/>
      <c r="E856" s="36"/>
      <c r="F856" s="36"/>
      <c r="G856" s="37" t="s">
        <v>1566</v>
      </c>
      <c r="H856" s="195"/>
      <c r="I856" s="196"/>
      <c r="J856" s="197"/>
      <c r="K856" s="196"/>
      <c r="L856" s="272">
        <v>237941.03999999998</v>
      </c>
      <c r="M856" s="58"/>
      <c r="N856" s="58"/>
      <c r="O856" s="58"/>
      <c r="P856" s="58"/>
      <c r="Q856" s="58"/>
      <c r="R856" s="58"/>
      <c r="S856" s="58"/>
      <c r="T856" s="58"/>
      <c r="U856" s="58"/>
      <c r="V856" s="58"/>
      <c r="W856" s="58"/>
      <c r="X856" s="58"/>
    </row>
    <row r="857" spans="2:24" ht="25.5" x14ac:dyDescent="0.25">
      <c r="B857" s="183" t="s">
        <v>1565</v>
      </c>
      <c r="C857" s="183" t="s">
        <v>50</v>
      </c>
      <c r="D857" s="183" t="s">
        <v>51</v>
      </c>
      <c r="E857" s="183" t="s">
        <v>1565</v>
      </c>
      <c r="F857" s="184">
        <v>90777</v>
      </c>
      <c r="G857" s="120" t="s">
        <v>2115</v>
      </c>
      <c r="H857" s="183" t="s">
        <v>2116</v>
      </c>
      <c r="I857" s="266">
        <v>936</v>
      </c>
      <c r="J857" s="324" t="s">
        <v>2117</v>
      </c>
      <c r="K857" s="266">
        <v>142.77000000000001</v>
      </c>
      <c r="L857" s="266">
        <v>133632.72</v>
      </c>
      <c r="M857" s="58"/>
      <c r="N857" s="58"/>
      <c r="O857" s="58"/>
      <c r="P857" s="58"/>
      <c r="Q857" s="58"/>
      <c r="R857" s="58"/>
      <c r="S857" s="58"/>
      <c r="T857" s="58"/>
      <c r="U857" s="58"/>
      <c r="V857" s="58"/>
      <c r="W857" s="58"/>
      <c r="X857" s="58"/>
    </row>
    <row r="858" spans="2:24" x14ac:dyDescent="0.25">
      <c r="B858" s="183" t="s">
        <v>1567</v>
      </c>
      <c r="C858" s="183" t="s">
        <v>50</v>
      </c>
      <c r="D858" s="183" t="s">
        <v>51</v>
      </c>
      <c r="E858" s="183" t="s">
        <v>1567</v>
      </c>
      <c r="F858" s="184">
        <v>90780</v>
      </c>
      <c r="G858" s="120" t="s">
        <v>2118</v>
      </c>
      <c r="H858" s="183" t="s">
        <v>2116</v>
      </c>
      <c r="I858" s="266">
        <v>1536</v>
      </c>
      <c r="J858" s="324" t="s">
        <v>2119</v>
      </c>
      <c r="K858" s="266">
        <v>42.86</v>
      </c>
      <c r="L858" s="266">
        <v>65832.960000000006</v>
      </c>
      <c r="M858" s="58"/>
      <c r="N858" s="58"/>
      <c r="O858" s="58"/>
      <c r="P858" s="58"/>
      <c r="Q858" s="58"/>
      <c r="R858" s="58"/>
      <c r="S858" s="58"/>
      <c r="T858" s="58"/>
      <c r="U858" s="58"/>
      <c r="V858" s="58"/>
      <c r="W858" s="58"/>
      <c r="X858" s="58"/>
    </row>
    <row r="859" spans="2:24" x14ac:dyDescent="0.25">
      <c r="B859" s="183" t="s">
        <v>1568</v>
      </c>
      <c r="C859" s="183" t="s">
        <v>50</v>
      </c>
      <c r="D859" s="183" t="s">
        <v>51</v>
      </c>
      <c r="E859" s="183" t="s">
        <v>1568</v>
      </c>
      <c r="F859" s="184">
        <v>100289</v>
      </c>
      <c r="G859" s="120" t="s">
        <v>2120</v>
      </c>
      <c r="H859" s="183" t="s">
        <v>2116</v>
      </c>
      <c r="I859" s="266">
        <v>1583.9999999999998</v>
      </c>
      <c r="J859" s="324" t="s">
        <v>2121</v>
      </c>
      <c r="K859" s="266">
        <v>24.29</v>
      </c>
      <c r="L859" s="266">
        <v>38475.360000000001</v>
      </c>
      <c r="M859" s="58"/>
      <c r="N859" s="58"/>
      <c r="O859" s="58"/>
      <c r="P859" s="58"/>
      <c r="Q859" s="58"/>
      <c r="R859" s="58"/>
      <c r="S859" s="58"/>
      <c r="T859" s="58"/>
      <c r="U859" s="58"/>
      <c r="V859" s="58"/>
      <c r="W859" s="58"/>
      <c r="X859" s="58"/>
    </row>
    <row r="860" spans="2:24" x14ac:dyDescent="0.25">
      <c r="B860" s="183"/>
      <c r="C860" s="183"/>
      <c r="D860" s="183"/>
      <c r="E860" s="183"/>
      <c r="F860" s="184"/>
      <c r="G860" s="186"/>
      <c r="H860" s="119"/>
      <c r="I860" s="187"/>
      <c r="J860" s="188"/>
      <c r="K860" s="187"/>
      <c r="L860" s="269"/>
      <c r="M860" s="58"/>
      <c r="N860" s="58"/>
      <c r="O860" s="58"/>
      <c r="P860" s="58"/>
      <c r="Q860" s="58"/>
      <c r="R860" s="58"/>
      <c r="S860" s="58"/>
      <c r="T860" s="58"/>
      <c r="U860" s="58"/>
      <c r="V860" s="58"/>
      <c r="W860" s="58"/>
      <c r="X860" s="58"/>
    </row>
    <row r="861" spans="2:24" x14ac:dyDescent="0.25">
      <c r="B861" s="459"/>
      <c r="C861" s="459"/>
      <c r="D861" s="459"/>
      <c r="E861" s="459"/>
      <c r="F861" s="460"/>
      <c r="G861" s="461"/>
      <c r="H861" s="462"/>
      <c r="I861" s="463"/>
      <c r="J861" s="462"/>
      <c r="K861" s="462"/>
      <c r="L861" s="464">
        <v>3821746.919999999</v>
      </c>
      <c r="M861" s="58"/>
      <c r="N861" s="58"/>
      <c r="O861" s="58"/>
      <c r="P861" s="58"/>
      <c r="Q861" s="58"/>
      <c r="R861" s="58"/>
      <c r="S861" s="58"/>
      <c r="T861" s="58"/>
      <c r="U861" s="58"/>
      <c r="V861" s="58"/>
      <c r="W861" s="58"/>
      <c r="X861" s="58"/>
    </row>
  </sheetData>
  <dataConsolidate/>
  <mergeCells count="3">
    <mergeCell ref="B5:L5"/>
    <mergeCell ref="K6:L6"/>
    <mergeCell ref="K7:L10"/>
  </mergeCells>
  <phoneticPr fontId="2" type="noConversion"/>
  <dataValidations disablePrompts="1" count="2">
    <dataValidation type="list" allowBlank="1" showInputMessage="1" showErrorMessage="1" sqref="C138:C143 C426:C428 C179:C180 C276 C418:C420 C432:C433 C352:C366 C415:C416 C283:C284 C422:C424 C403:C411 C437:C450 C42:C43 C857:C859 C456:C457 C376:C379 C65:C77 C459:C461 C157:C161 C163:C164 C214:C250 C28:C34 C370:C374 C168:C170 C454 C182:C185 C172:C175 C86:C91 C302:C348 C189:C212 C16:C24 C38 C147:C148 C286:C293 C295:C298 C278:C279 C133:C136 C109:C113 C93:C98 C100:C107 C52:C63 C79:C84 C48:C50 C124:C130 C150 C152:C153 C252:C269 C273:C274 C474:C476 C391:C399 C381 C383:C389 C567:C572 C586:C589 C606:C607 C707 C795:C797 C704:C705 C733:C765 C792:C793 C714:C715 C799:C801 C788 C816:C829 C835:C836 C497:C509 C838:C840 C591:C592 C596:C598 C833 C609:C612 C600:C602 C480:C482 C643:C683 C576:C577 C717:C724 C726:C729 C709:C710 C562:C565 C531:C539 C525:C529 C511:C516 C548:C550 C579 C581:C582 C811:C812 C541:C546 C552:C559 C803:C805 C807 C465:C471 C852:C854 C844:C849 C616:C641 C685:C700 C769:C784 C115:C122 C484:C495 C518:C523">
      <formula1>"SERVIÇO,INSUMO"</formula1>
    </dataValidation>
    <dataValidation type="list" allowBlank="1" showInputMessage="1" showErrorMessage="1" sqref="D13:D861">
      <formula1>"AGESUL,SINAPI,SBC,SINDUSCON,SEINFRA,COMPOSIÇÃO,COTAÇÃO"</formula1>
    </dataValidation>
  </dataValidations>
  <printOptions horizontalCentered="1"/>
  <pageMargins left="0.23622047244094491" right="0.23622047244094491" top="0.39370078740157483" bottom="0.39370078740157483" header="0.31496062992125984" footer="0.23622047244094491"/>
  <pageSetup paperSize="9" scale="75" fitToHeight="0" orientation="landscape" horizontalDpi="300" verticalDpi="300" r:id="rId1"/>
  <headerFooter>
    <oddFooter>Página &amp;P de &amp;N</oddFooter>
  </headerFooter>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15" t="s">
        <v>533</v>
      </c>
      <c r="B1" s="116"/>
      <c r="C1" s="116"/>
      <c r="D1" s="116"/>
      <c r="E1" s="116"/>
      <c r="F1" s="116"/>
      <c r="G1" s="116"/>
    </row>
    <row r="2" spans="1:7" x14ac:dyDescent="0.25">
      <c r="A2" s="57">
        <v>52090</v>
      </c>
      <c r="B2" s="112" t="s">
        <v>534</v>
      </c>
      <c r="C2" s="113" t="s">
        <v>130</v>
      </c>
      <c r="D2" s="71">
        <v>233.58</v>
      </c>
      <c r="E2" s="71">
        <v>53.07</v>
      </c>
      <c r="F2" s="71"/>
      <c r="G2" s="71">
        <f>D2*E2</f>
        <v>12396.090600000001</v>
      </c>
    </row>
    <row r="3" spans="1:7" x14ac:dyDescent="0.25">
      <c r="A3" s="57">
        <v>52092</v>
      </c>
      <c r="B3" s="112" t="s">
        <v>535</v>
      </c>
      <c r="C3" s="113" t="s">
        <v>130</v>
      </c>
      <c r="D3" s="71">
        <v>167.64</v>
      </c>
      <c r="E3" s="71">
        <v>95.62</v>
      </c>
      <c r="F3" s="71"/>
      <c r="G3" s="71">
        <f t="shared" ref="G3:G21" si="0">D3*E3</f>
        <v>16029.736799999999</v>
      </c>
    </row>
    <row r="4" spans="1:7" x14ac:dyDescent="0.25">
      <c r="A4" s="57">
        <v>52656</v>
      </c>
      <c r="B4" s="112" t="s">
        <v>536</v>
      </c>
      <c r="C4" s="113" t="s">
        <v>108</v>
      </c>
      <c r="D4" s="71">
        <v>21</v>
      </c>
      <c r="E4" s="71">
        <v>355.38</v>
      </c>
      <c r="F4" s="71"/>
      <c r="G4" s="71">
        <f t="shared" si="0"/>
        <v>7462.98</v>
      </c>
    </row>
    <row r="5" spans="1:7" x14ac:dyDescent="0.25">
      <c r="A5" s="57">
        <v>52654</v>
      </c>
      <c r="B5" s="112" t="s">
        <v>537</v>
      </c>
      <c r="C5" s="113" t="s">
        <v>108</v>
      </c>
      <c r="D5" s="71">
        <v>120</v>
      </c>
      <c r="E5" s="71">
        <v>171.67</v>
      </c>
      <c r="F5" s="71"/>
      <c r="G5" s="71">
        <f t="shared" si="0"/>
        <v>20600.399999999998</v>
      </c>
    </row>
    <row r="6" spans="1:7" x14ac:dyDescent="0.25">
      <c r="A6" s="57">
        <v>52746</v>
      </c>
      <c r="B6" s="112" t="s">
        <v>538</v>
      </c>
      <c r="C6" s="113" t="s">
        <v>108</v>
      </c>
      <c r="D6" s="71">
        <v>40</v>
      </c>
      <c r="E6" s="71">
        <v>325</v>
      </c>
      <c r="F6" s="71"/>
      <c r="G6" s="71">
        <f t="shared" si="0"/>
        <v>13000</v>
      </c>
    </row>
    <row r="7" spans="1:7" x14ac:dyDescent="0.25">
      <c r="A7" s="57">
        <v>56229</v>
      </c>
      <c r="B7" s="112" t="s">
        <v>545</v>
      </c>
      <c r="C7" s="113" t="s">
        <v>108</v>
      </c>
      <c r="D7" s="71">
        <v>20</v>
      </c>
      <c r="E7" s="71">
        <v>29.42</v>
      </c>
      <c r="F7" s="71"/>
      <c r="G7" s="71">
        <f t="shared" si="0"/>
        <v>588.40000000000009</v>
      </c>
    </row>
    <row r="8" spans="1:7" x14ac:dyDescent="0.25">
      <c r="A8" s="57">
        <v>92319</v>
      </c>
      <c r="B8" s="112" t="s">
        <v>544</v>
      </c>
      <c r="C8" s="113" t="s">
        <v>108</v>
      </c>
      <c r="D8" s="71">
        <v>20</v>
      </c>
      <c r="E8" s="71">
        <v>43.05</v>
      </c>
      <c r="F8" s="71"/>
      <c r="G8" s="71">
        <f t="shared" si="0"/>
        <v>861</v>
      </c>
    </row>
    <row r="9" spans="1:7" x14ac:dyDescent="0.25">
      <c r="A9" s="57">
        <v>52862</v>
      </c>
      <c r="B9" s="112" t="s">
        <v>539</v>
      </c>
      <c r="C9" s="113" t="s">
        <v>108</v>
      </c>
      <c r="D9" s="71">
        <v>4</v>
      </c>
      <c r="E9" s="71">
        <v>1592.32</v>
      </c>
      <c r="F9" s="71"/>
      <c r="G9" s="71">
        <f t="shared" si="0"/>
        <v>6369.28</v>
      </c>
    </row>
    <row r="10" spans="1:7" x14ac:dyDescent="0.25">
      <c r="A10" s="57">
        <v>22</v>
      </c>
      <c r="B10" s="112" t="s">
        <v>540</v>
      </c>
      <c r="C10" s="113" t="s">
        <v>108</v>
      </c>
      <c r="D10" s="71">
        <v>1</v>
      </c>
      <c r="E10" s="71">
        <v>705.26</v>
      </c>
      <c r="F10" s="71"/>
      <c r="G10" s="71">
        <f t="shared" si="0"/>
        <v>705.26</v>
      </c>
    </row>
    <row r="11" spans="1:7" x14ac:dyDescent="0.25">
      <c r="A11" s="57">
        <v>23</v>
      </c>
      <c r="B11" s="112" t="s">
        <v>541</v>
      </c>
      <c r="C11" s="113" t="s">
        <v>108</v>
      </c>
      <c r="D11" s="71">
        <v>1</v>
      </c>
      <c r="E11" s="71">
        <v>705</v>
      </c>
      <c r="F11" s="71"/>
      <c r="G11" s="71">
        <f t="shared" si="0"/>
        <v>705</v>
      </c>
    </row>
    <row r="12" spans="1:7" x14ac:dyDescent="0.25">
      <c r="A12" s="57">
        <v>24</v>
      </c>
      <c r="B12" s="112" t="s">
        <v>542</v>
      </c>
      <c r="C12" s="113" t="s">
        <v>108</v>
      </c>
      <c r="D12" s="71">
        <v>1</v>
      </c>
      <c r="E12" s="71">
        <v>705</v>
      </c>
      <c r="F12" s="71"/>
      <c r="G12" s="71">
        <f t="shared" si="0"/>
        <v>705</v>
      </c>
    </row>
    <row r="13" spans="1:7" x14ac:dyDescent="0.25">
      <c r="A13" s="57">
        <v>25</v>
      </c>
      <c r="B13" s="112" t="s">
        <v>543</v>
      </c>
      <c r="C13" s="113" t="s">
        <v>108</v>
      </c>
      <c r="D13" s="71">
        <v>1</v>
      </c>
      <c r="E13" s="71">
        <v>705</v>
      </c>
      <c r="F13" s="71"/>
      <c r="G13" s="71">
        <f t="shared" si="0"/>
        <v>705</v>
      </c>
    </row>
    <row r="14" spans="1:7" ht="24" x14ac:dyDescent="0.25">
      <c r="A14" s="57">
        <v>1301006095</v>
      </c>
      <c r="B14" s="112" t="s">
        <v>546</v>
      </c>
      <c r="C14" s="113" t="s">
        <v>130</v>
      </c>
      <c r="D14" s="71">
        <v>9</v>
      </c>
      <c r="E14" s="71">
        <v>188.17</v>
      </c>
      <c r="F14" s="71"/>
      <c r="G14" s="71">
        <f t="shared" si="0"/>
        <v>1693.53</v>
      </c>
    </row>
    <row r="15" spans="1:7" x14ac:dyDescent="0.25">
      <c r="A15" s="57">
        <v>54308</v>
      </c>
      <c r="B15" s="112" t="s">
        <v>547</v>
      </c>
      <c r="C15" s="113" t="s">
        <v>42</v>
      </c>
      <c r="D15" s="71">
        <f>9*0.5</f>
        <v>4.5</v>
      </c>
      <c r="E15" s="71">
        <v>121.85</v>
      </c>
      <c r="F15" s="71"/>
      <c r="G15" s="71">
        <f t="shared" si="0"/>
        <v>548.32499999999993</v>
      </c>
    </row>
    <row r="16" spans="1:7" x14ac:dyDescent="0.25">
      <c r="A16" s="113" t="s">
        <v>94</v>
      </c>
      <c r="B16" s="112" t="s">
        <v>548</v>
      </c>
      <c r="C16" s="113" t="s">
        <v>146</v>
      </c>
      <c r="D16" s="71">
        <v>1</v>
      </c>
      <c r="E16" s="71">
        <v>93610</v>
      </c>
      <c r="F16" s="71"/>
      <c r="G16" s="71">
        <f t="shared" si="0"/>
        <v>93610</v>
      </c>
    </row>
    <row r="17" spans="1:11" ht="24" x14ac:dyDescent="0.25">
      <c r="A17" s="113">
        <v>1</v>
      </c>
      <c r="B17" s="112" t="s">
        <v>549</v>
      </c>
      <c r="C17" s="113" t="s">
        <v>108</v>
      </c>
      <c r="D17" s="71">
        <v>1</v>
      </c>
      <c r="E17" s="71">
        <v>6000</v>
      </c>
      <c r="F17" s="71"/>
      <c r="G17" s="71">
        <f t="shared" si="0"/>
        <v>6000</v>
      </c>
    </row>
    <row r="18" spans="1:11" x14ac:dyDescent="0.25">
      <c r="A18" s="113" t="s">
        <v>94</v>
      </c>
      <c r="B18" s="112" t="s">
        <v>550</v>
      </c>
      <c r="C18" s="113" t="s">
        <v>108</v>
      </c>
      <c r="D18" s="71">
        <v>60</v>
      </c>
      <c r="E18" s="71">
        <v>313</v>
      </c>
      <c r="F18" s="71"/>
      <c r="G18" s="71">
        <f t="shared" si="0"/>
        <v>18780</v>
      </c>
      <c r="K18">
        <f>1740+250+760+710</f>
        <v>3460</v>
      </c>
    </row>
    <row r="19" spans="1:11" x14ac:dyDescent="0.25">
      <c r="A19" s="113" t="s">
        <v>94</v>
      </c>
      <c r="B19" s="112" t="s">
        <v>551</v>
      </c>
      <c r="C19" s="113" t="s">
        <v>108</v>
      </c>
      <c r="D19" s="71">
        <v>1</v>
      </c>
      <c r="E19" s="71">
        <v>500</v>
      </c>
      <c r="F19" s="71"/>
      <c r="G19" s="71">
        <f t="shared" si="0"/>
        <v>500</v>
      </c>
    </row>
    <row r="20" spans="1:11" x14ac:dyDescent="0.25">
      <c r="A20" s="113" t="s">
        <v>94</v>
      </c>
      <c r="B20" s="112" t="s">
        <v>552</v>
      </c>
      <c r="C20" s="113" t="s">
        <v>108</v>
      </c>
      <c r="D20" s="71">
        <v>20</v>
      </c>
      <c r="E20" s="71">
        <v>2210</v>
      </c>
      <c r="F20" s="71"/>
      <c r="G20" s="71">
        <f t="shared" si="0"/>
        <v>44200</v>
      </c>
    </row>
    <row r="21" spans="1:11" x14ac:dyDescent="0.25">
      <c r="A21" s="113" t="s">
        <v>94</v>
      </c>
      <c r="B21" s="112" t="s">
        <v>553</v>
      </c>
      <c r="C21" s="113" t="s">
        <v>108</v>
      </c>
      <c r="D21" s="71">
        <f>D2+D3</f>
        <v>401.22</v>
      </c>
      <c r="E21" s="71">
        <v>11.93</v>
      </c>
      <c r="F21" s="71"/>
      <c r="G21" s="71">
        <f t="shared" si="0"/>
        <v>4786.5546000000004</v>
      </c>
    </row>
    <row r="22" spans="1:11" x14ac:dyDescent="0.25">
      <c r="G22" s="114">
        <f>SUM(G2:G21)</f>
        <v>250246.557</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J1571"/>
  <sheetViews>
    <sheetView workbookViewId="0">
      <selection activeCell="K1" sqref="K1:K1048576"/>
    </sheetView>
  </sheetViews>
  <sheetFormatPr defaultColWidth="14.42578125" defaultRowHeight="12.75" x14ac:dyDescent="0.2"/>
  <cols>
    <col min="1" max="1" width="14.42578125" style="208"/>
    <col min="2" max="2" width="15.28515625" style="280" customWidth="1"/>
    <col min="3" max="3" width="18.7109375" style="280" customWidth="1"/>
    <col min="4" max="4" width="19.28515625" style="280" customWidth="1"/>
    <col min="5" max="5" width="31.42578125" style="280" customWidth="1"/>
    <col min="6" max="6" width="16" style="280" customWidth="1"/>
    <col min="7" max="7" width="20.140625" style="280" customWidth="1"/>
    <col min="8" max="8" width="14.140625" style="280" customWidth="1"/>
    <col min="9" max="9" width="16.5703125" style="280" customWidth="1"/>
    <col min="10" max="10" width="49.28515625" style="470" bestFit="1" customWidth="1"/>
    <col min="11" max="16384" width="14.42578125" style="208"/>
  </cols>
  <sheetData>
    <row r="3" spans="2:10" ht="14.25" x14ac:dyDescent="0.2">
      <c r="B3" s="471"/>
      <c r="C3" s="472"/>
      <c r="D3" s="816" t="s">
        <v>1</v>
      </c>
      <c r="E3" s="816"/>
      <c r="F3" s="816"/>
      <c r="G3" s="816"/>
      <c r="H3" s="816"/>
      <c r="I3" s="816"/>
      <c r="J3" s="817"/>
    </row>
    <row r="4" spans="2:10" ht="15.75" x14ac:dyDescent="0.2">
      <c r="B4" s="473"/>
      <c r="C4" s="474"/>
      <c r="D4" s="818" t="s">
        <v>88</v>
      </c>
      <c r="E4" s="819"/>
      <c r="F4" s="819"/>
      <c r="G4" s="819"/>
      <c r="H4" s="819"/>
      <c r="I4" s="819"/>
      <c r="J4" s="820"/>
    </row>
    <row r="5" spans="2:10" ht="14.25" x14ac:dyDescent="0.2">
      <c r="B5" s="475"/>
      <c r="C5" s="476"/>
      <c r="D5" s="821" t="s">
        <v>1612</v>
      </c>
      <c r="E5" s="816"/>
      <c r="F5" s="816"/>
      <c r="G5" s="816"/>
      <c r="H5" s="816"/>
      <c r="I5" s="816"/>
      <c r="J5" s="817"/>
    </row>
    <row r="6" spans="2:10" ht="20.25" x14ac:dyDescent="0.2">
      <c r="B6" s="822" t="s">
        <v>173</v>
      </c>
      <c r="C6" s="822"/>
      <c r="D6" s="823"/>
      <c r="E6" s="823"/>
      <c r="F6" s="823"/>
      <c r="G6" s="823"/>
      <c r="H6" s="823"/>
      <c r="I6" s="823"/>
      <c r="J6" s="823"/>
    </row>
    <row r="7" spans="2:10" x14ac:dyDescent="0.2">
      <c r="B7" s="477" t="s">
        <v>174</v>
      </c>
      <c r="C7" s="824" t="s">
        <v>721</v>
      </c>
      <c r="D7" s="825"/>
      <c r="E7" s="825"/>
      <c r="F7" s="825"/>
      <c r="G7" s="825"/>
      <c r="H7" s="825"/>
      <c r="I7" s="478" t="s">
        <v>43</v>
      </c>
      <c r="J7" s="479"/>
    </row>
    <row r="8" spans="2:10" ht="15" customHeight="1" x14ac:dyDescent="0.2">
      <c r="B8" s="477" t="s">
        <v>2</v>
      </c>
      <c r="C8" s="824" t="s">
        <v>101</v>
      </c>
      <c r="D8" s="825"/>
      <c r="E8" s="825"/>
      <c r="F8" s="825"/>
      <c r="G8" s="825"/>
      <c r="H8" s="825"/>
      <c r="I8" s="835" t="s">
        <v>719</v>
      </c>
      <c r="J8" s="836"/>
    </row>
    <row r="9" spans="2:10" ht="12.75" customHeight="1" x14ac:dyDescent="0.2">
      <c r="B9" s="477" t="s">
        <v>3</v>
      </c>
      <c r="C9" s="824" t="s">
        <v>722</v>
      </c>
      <c r="D9" s="825"/>
      <c r="E9" s="825"/>
      <c r="F9" s="825"/>
      <c r="G9" s="825"/>
      <c r="H9" s="825"/>
      <c r="I9" s="835"/>
      <c r="J9" s="836"/>
    </row>
    <row r="10" spans="2:10" x14ac:dyDescent="0.2">
      <c r="B10" s="480" t="s">
        <v>62</v>
      </c>
      <c r="C10" s="826" t="s">
        <v>1613</v>
      </c>
      <c r="D10" s="827"/>
      <c r="E10" s="827"/>
      <c r="F10" s="827"/>
      <c r="G10" s="827"/>
      <c r="H10" s="828"/>
      <c r="I10" s="837"/>
      <c r="J10" s="838"/>
    </row>
    <row r="11" spans="2:10" x14ac:dyDescent="0.2">
      <c r="B11" s="59"/>
      <c r="C11" s="481"/>
      <c r="D11" s="481"/>
      <c r="E11" s="482"/>
      <c r="F11" s="482"/>
      <c r="G11" s="483"/>
      <c r="H11" s="484"/>
      <c r="I11" s="484"/>
      <c r="J11" s="485"/>
    </row>
    <row r="12" spans="2:10" x14ac:dyDescent="0.2">
      <c r="B12" s="210" t="s">
        <v>40</v>
      </c>
      <c r="C12" s="210" t="s">
        <v>35</v>
      </c>
      <c r="D12" s="815" t="s">
        <v>49</v>
      </c>
      <c r="E12" s="815"/>
      <c r="F12" s="815"/>
      <c r="G12" s="815"/>
      <c r="H12" s="815"/>
      <c r="I12" s="815"/>
      <c r="J12" s="210" t="s">
        <v>36</v>
      </c>
    </row>
    <row r="13" spans="2:10" x14ac:dyDescent="0.2">
      <c r="B13" s="164" t="s">
        <v>11</v>
      </c>
      <c r="C13" s="211"/>
      <c r="D13" s="165" t="s">
        <v>4</v>
      </c>
      <c r="E13" s="165"/>
      <c r="F13" s="165"/>
      <c r="G13" s="165"/>
      <c r="H13" s="165"/>
      <c r="I13" s="165"/>
      <c r="J13" s="166"/>
    </row>
    <row r="14" spans="2:10" x14ac:dyDescent="0.2">
      <c r="B14" s="106" t="s">
        <v>12</v>
      </c>
      <c r="C14" s="212"/>
      <c r="D14" s="61" t="s">
        <v>4</v>
      </c>
      <c r="E14" s="61"/>
      <c r="F14" s="61"/>
      <c r="G14" s="61"/>
      <c r="H14" s="61"/>
      <c r="I14" s="61"/>
      <c r="J14" s="62"/>
    </row>
    <row r="15" spans="2:10" x14ac:dyDescent="0.2">
      <c r="B15" s="213" t="s">
        <v>666</v>
      </c>
      <c r="C15" s="213">
        <v>103689</v>
      </c>
      <c r="D15" s="679" t="s">
        <v>1614</v>
      </c>
      <c r="E15" s="679"/>
      <c r="F15" s="679"/>
      <c r="G15" s="679"/>
      <c r="H15" s="679"/>
      <c r="I15" s="679"/>
      <c r="J15" s="213" t="s">
        <v>42</v>
      </c>
    </row>
    <row r="16" spans="2:10" x14ac:dyDescent="0.2">
      <c r="B16" s="214" t="s">
        <v>175</v>
      </c>
      <c r="C16" s="812" t="s">
        <v>216</v>
      </c>
      <c r="D16" s="813"/>
      <c r="E16" s="813"/>
      <c r="F16" s="814"/>
      <c r="G16" s="214" t="s">
        <v>176</v>
      </c>
      <c r="H16" s="214" t="s">
        <v>177</v>
      </c>
      <c r="I16" s="216" t="s">
        <v>178</v>
      </c>
      <c r="J16" s="214" t="s">
        <v>179</v>
      </c>
    </row>
    <row r="17" spans="2:10" x14ac:dyDescent="0.2">
      <c r="B17" s="790" t="s">
        <v>180</v>
      </c>
      <c r="C17" s="791"/>
      <c r="D17" s="791"/>
      <c r="E17" s="791"/>
      <c r="F17" s="792"/>
      <c r="G17" s="103">
        <v>4</v>
      </c>
      <c r="H17" s="103">
        <v>2</v>
      </c>
      <c r="I17" s="217">
        <v>8</v>
      </c>
      <c r="J17" s="105" t="s">
        <v>178</v>
      </c>
    </row>
    <row r="18" spans="2:10" ht="12.75" customHeight="1" x14ac:dyDescent="0.2">
      <c r="B18" s="213" t="s">
        <v>667</v>
      </c>
      <c r="C18" s="213">
        <v>99059</v>
      </c>
      <c r="D18" s="679" t="s">
        <v>1616</v>
      </c>
      <c r="E18" s="679"/>
      <c r="F18" s="679"/>
      <c r="G18" s="679"/>
      <c r="H18" s="679"/>
      <c r="I18" s="679"/>
      <c r="J18" s="213" t="s">
        <v>130</v>
      </c>
    </row>
    <row r="19" spans="2:10" ht="12.75" customHeight="1" x14ac:dyDescent="0.2">
      <c r="B19" s="214" t="s">
        <v>175</v>
      </c>
      <c r="C19" s="812" t="s">
        <v>217</v>
      </c>
      <c r="D19" s="813"/>
      <c r="E19" s="813"/>
      <c r="F19" s="813"/>
      <c r="G19" s="813"/>
      <c r="H19" s="814"/>
      <c r="I19" s="216" t="s">
        <v>182</v>
      </c>
      <c r="J19" s="214" t="s">
        <v>179</v>
      </c>
    </row>
    <row r="20" spans="2:10" x14ac:dyDescent="0.2">
      <c r="B20" s="790" t="s">
        <v>180</v>
      </c>
      <c r="C20" s="791"/>
      <c r="D20" s="791"/>
      <c r="E20" s="791"/>
      <c r="F20" s="791"/>
      <c r="G20" s="791"/>
      <c r="H20" s="792"/>
      <c r="I20" s="217">
        <v>90.46</v>
      </c>
      <c r="J20" s="105" t="s">
        <v>182</v>
      </c>
    </row>
    <row r="21" spans="2:10" ht="12.75" customHeight="1" x14ac:dyDescent="0.2">
      <c r="B21" s="213" t="s">
        <v>668</v>
      </c>
      <c r="C21" s="213">
        <v>101001131</v>
      </c>
      <c r="D21" s="679" t="s">
        <v>1618</v>
      </c>
      <c r="E21" s="679"/>
      <c r="F21" s="679"/>
      <c r="G21" s="679"/>
      <c r="H21" s="679"/>
      <c r="I21" s="679"/>
      <c r="J21" s="213" t="s">
        <v>42</v>
      </c>
    </row>
    <row r="22" spans="2:10" x14ac:dyDescent="0.2">
      <c r="B22" s="214" t="s">
        <v>175</v>
      </c>
      <c r="C22" s="761" t="s">
        <v>181</v>
      </c>
      <c r="D22" s="762"/>
      <c r="E22" s="762"/>
      <c r="F22" s="763"/>
      <c r="G22" s="214" t="s">
        <v>181</v>
      </c>
      <c r="H22" s="214" t="s">
        <v>177</v>
      </c>
      <c r="I22" s="216" t="s">
        <v>178</v>
      </c>
      <c r="J22" s="214" t="s">
        <v>179</v>
      </c>
    </row>
    <row r="23" spans="2:10" x14ac:dyDescent="0.2">
      <c r="B23" s="790" t="s">
        <v>180</v>
      </c>
      <c r="C23" s="791"/>
      <c r="D23" s="791"/>
      <c r="E23" s="791"/>
      <c r="F23" s="792"/>
      <c r="G23" s="103">
        <v>123.19999999999999</v>
      </c>
      <c r="H23" s="103">
        <v>2.2000000000000002</v>
      </c>
      <c r="I23" s="217">
        <v>271.04000000000002</v>
      </c>
      <c r="J23" s="105" t="s">
        <v>178</v>
      </c>
    </row>
    <row r="24" spans="2:10" ht="12.75" customHeight="1" x14ac:dyDescent="0.2">
      <c r="B24" s="218" t="s">
        <v>669</v>
      </c>
      <c r="C24" s="213">
        <v>101001136</v>
      </c>
      <c r="D24" s="679" t="s">
        <v>1619</v>
      </c>
      <c r="E24" s="679"/>
      <c r="F24" s="679"/>
      <c r="G24" s="679"/>
      <c r="H24" s="679"/>
      <c r="I24" s="679"/>
      <c r="J24" s="213" t="s">
        <v>42</v>
      </c>
    </row>
    <row r="25" spans="2:10" x14ac:dyDescent="0.2">
      <c r="B25" s="214" t="s">
        <v>175</v>
      </c>
      <c r="C25" s="761" t="s">
        <v>181</v>
      </c>
      <c r="D25" s="762"/>
      <c r="E25" s="762"/>
      <c r="F25" s="763"/>
      <c r="G25" s="214" t="s">
        <v>182</v>
      </c>
      <c r="H25" s="214" t="s">
        <v>177</v>
      </c>
      <c r="I25" s="216" t="s">
        <v>178</v>
      </c>
      <c r="J25" s="214" t="s">
        <v>179</v>
      </c>
    </row>
    <row r="26" spans="2:10" x14ac:dyDescent="0.2">
      <c r="B26" s="790" t="s">
        <v>180</v>
      </c>
      <c r="C26" s="791"/>
      <c r="D26" s="791"/>
      <c r="E26" s="791"/>
      <c r="F26" s="792"/>
      <c r="G26" s="103">
        <v>5</v>
      </c>
      <c r="H26" s="103">
        <v>2.2000000000000002</v>
      </c>
      <c r="I26" s="217">
        <v>11</v>
      </c>
      <c r="J26" s="105" t="s">
        <v>178</v>
      </c>
    </row>
    <row r="27" spans="2:10" ht="12.75" customHeight="1" x14ac:dyDescent="0.2">
      <c r="B27" s="218" t="s">
        <v>670</v>
      </c>
      <c r="C27" s="213">
        <v>101002100</v>
      </c>
      <c r="D27" s="679" t="s">
        <v>1620</v>
      </c>
      <c r="E27" s="679"/>
      <c r="F27" s="679"/>
      <c r="G27" s="679"/>
      <c r="H27" s="679"/>
      <c r="I27" s="679"/>
      <c r="J27" s="213" t="s">
        <v>108</v>
      </c>
    </row>
    <row r="28" spans="2:10" x14ac:dyDescent="0.2">
      <c r="B28" s="214" t="s">
        <v>175</v>
      </c>
      <c r="C28" s="812"/>
      <c r="D28" s="813"/>
      <c r="E28" s="813"/>
      <c r="F28" s="813"/>
      <c r="G28" s="813"/>
      <c r="H28" s="814"/>
      <c r="I28" s="216" t="s">
        <v>37</v>
      </c>
      <c r="J28" s="214" t="s">
        <v>179</v>
      </c>
    </row>
    <row r="29" spans="2:10" x14ac:dyDescent="0.2">
      <c r="B29" s="790" t="s">
        <v>180</v>
      </c>
      <c r="C29" s="791"/>
      <c r="D29" s="791"/>
      <c r="E29" s="791"/>
      <c r="F29" s="791"/>
      <c r="G29" s="791"/>
      <c r="H29" s="792"/>
      <c r="I29" s="217">
        <v>1</v>
      </c>
      <c r="J29" s="105" t="s">
        <v>37</v>
      </c>
    </row>
    <row r="30" spans="2:10" ht="12.75" customHeight="1" x14ac:dyDescent="0.2">
      <c r="B30" s="218" t="s">
        <v>671</v>
      </c>
      <c r="C30" s="213">
        <v>101003101</v>
      </c>
      <c r="D30" s="679" t="s">
        <v>1621</v>
      </c>
      <c r="E30" s="679"/>
      <c r="F30" s="679"/>
      <c r="G30" s="679"/>
      <c r="H30" s="679"/>
      <c r="I30" s="679"/>
      <c r="J30" s="213" t="s">
        <v>108</v>
      </c>
    </row>
    <row r="31" spans="2:10" x14ac:dyDescent="0.2">
      <c r="B31" s="214" t="s">
        <v>175</v>
      </c>
      <c r="C31" s="812"/>
      <c r="D31" s="813"/>
      <c r="E31" s="813"/>
      <c r="F31" s="813"/>
      <c r="G31" s="813"/>
      <c r="H31" s="814"/>
      <c r="I31" s="216" t="s">
        <v>37</v>
      </c>
      <c r="J31" s="214" t="s">
        <v>179</v>
      </c>
    </row>
    <row r="32" spans="2:10" x14ac:dyDescent="0.2">
      <c r="B32" s="790" t="s">
        <v>180</v>
      </c>
      <c r="C32" s="791"/>
      <c r="D32" s="791"/>
      <c r="E32" s="791"/>
      <c r="F32" s="791"/>
      <c r="G32" s="791"/>
      <c r="H32" s="792"/>
      <c r="I32" s="217">
        <v>1</v>
      </c>
      <c r="J32" s="105" t="s">
        <v>37</v>
      </c>
    </row>
    <row r="33" spans="2:10" ht="12.75" customHeight="1" x14ac:dyDescent="0.2">
      <c r="B33" s="218" t="s">
        <v>672</v>
      </c>
      <c r="C33" s="213">
        <v>98525</v>
      </c>
      <c r="D33" s="679" t="s">
        <v>1622</v>
      </c>
      <c r="E33" s="679"/>
      <c r="F33" s="679"/>
      <c r="G33" s="679"/>
      <c r="H33" s="679"/>
      <c r="I33" s="679"/>
      <c r="J33" s="213" t="s">
        <v>42</v>
      </c>
    </row>
    <row r="34" spans="2:10" x14ac:dyDescent="0.2">
      <c r="B34" s="214" t="s">
        <v>175</v>
      </c>
      <c r="C34" s="812"/>
      <c r="D34" s="813"/>
      <c r="E34" s="813"/>
      <c r="F34" s="813"/>
      <c r="G34" s="813"/>
      <c r="H34" s="814"/>
      <c r="I34" s="216" t="s">
        <v>178</v>
      </c>
      <c r="J34" s="214" t="s">
        <v>179</v>
      </c>
    </row>
    <row r="35" spans="2:10" x14ac:dyDescent="0.2">
      <c r="B35" s="790" t="s">
        <v>180</v>
      </c>
      <c r="C35" s="791"/>
      <c r="D35" s="791"/>
      <c r="E35" s="791"/>
      <c r="F35" s="791"/>
      <c r="G35" s="791"/>
      <c r="H35" s="792"/>
      <c r="I35" s="217">
        <v>212.94</v>
      </c>
      <c r="J35" s="105" t="s">
        <v>178</v>
      </c>
    </row>
    <row r="36" spans="2:10" ht="12.75" customHeight="1" x14ac:dyDescent="0.2">
      <c r="B36" s="218" t="s">
        <v>673</v>
      </c>
      <c r="C36" s="213">
        <v>201002161</v>
      </c>
      <c r="D36" s="679" t="s">
        <v>1624</v>
      </c>
      <c r="E36" s="679"/>
      <c r="F36" s="679"/>
      <c r="G36" s="679"/>
      <c r="H36" s="679"/>
      <c r="I36" s="679"/>
      <c r="J36" s="213" t="s">
        <v>108</v>
      </c>
    </row>
    <row r="37" spans="2:10" x14ac:dyDescent="0.2">
      <c r="B37" s="761" t="s">
        <v>175</v>
      </c>
      <c r="C37" s="762"/>
      <c r="D37" s="762"/>
      <c r="E37" s="762"/>
      <c r="F37" s="763"/>
      <c r="G37" s="214" t="s">
        <v>184</v>
      </c>
      <c r="H37" s="214" t="s">
        <v>585</v>
      </c>
      <c r="I37" s="216" t="s">
        <v>37</v>
      </c>
      <c r="J37" s="214" t="s">
        <v>179</v>
      </c>
    </row>
    <row r="38" spans="2:10" x14ac:dyDescent="0.2">
      <c r="B38" s="790" t="s">
        <v>180</v>
      </c>
      <c r="C38" s="791"/>
      <c r="D38" s="791"/>
      <c r="E38" s="791"/>
      <c r="F38" s="792"/>
      <c r="G38" s="103">
        <v>31.940999999999999</v>
      </c>
      <c r="H38" s="103">
        <v>7.9852499999999997</v>
      </c>
      <c r="I38" s="217">
        <v>8</v>
      </c>
      <c r="J38" s="105" t="s">
        <v>37</v>
      </c>
    </row>
    <row r="39" spans="2:10" ht="12.75" customHeight="1" x14ac:dyDescent="0.2">
      <c r="B39" s="218" t="s">
        <v>674</v>
      </c>
      <c r="C39" s="213">
        <v>100983</v>
      </c>
      <c r="D39" s="679" t="s">
        <v>1625</v>
      </c>
      <c r="E39" s="679"/>
      <c r="F39" s="679"/>
      <c r="G39" s="679"/>
      <c r="H39" s="679"/>
      <c r="I39" s="679"/>
      <c r="J39" s="213" t="s">
        <v>1626</v>
      </c>
    </row>
    <row r="40" spans="2:10" x14ac:dyDescent="0.2">
      <c r="B40" s="214" t="s">
        <v>175</v>
      </c>
      <c r="C40" s="812"/>
      <c r="D40" s="813"/>
      <c r="E40" s="813"/>
      <c r="F40" s="813"/>
      <c r="G40" s="813"/>
      <c r="H40" s="814"/>
      <c r="I40" s="216" t="s">
        <v>184</v>
      </c>
      <c r="J40" s="214" t="s">
        <v>179</v>
      </c>
    </row>
    <row r="41" spans="2:10" x14ac:dyDescent="0.2">
      <c r="B41" s="790" t="s">
        <v>180</v>
      </c>
      <c r="C41" s="791"/>
      <c r="D41" s="791"/>
      <c r="E41" s="791"/>
      <c r="F41" s="791"/>
      <c r="G41" s="791"/>
      <c r="H41" s="792"/>
      <c r="I41" s="217">
        <v>31.940999999999999</v>
      </c>
      <c r="J41" s="105" t="s">
        <v>184</v>
      </c>
    </row>
    <row r="42" spans="2:10" x14ac:dyDescent="0.2">
      <c r="B42" s="164" t="s">
        <v>10</v>
      </c>
      <c r="C42" s="211"/>
      <c r="D42" s="165" t="s">
        <v>643</v>
      </c>
      <c r="E42" s="165"/>
      <c r="F42" s="165"/>
      <c r="G42" s="165"/>
      <c r="H42" s="165"/>
      <c r="I42" s="165"/>
      <c r="J42" s="166"/>
    </row>
    <row r="43" spans="2:10" x14ac:dyDescent="0.2">
      <c r="B43" s="106" t="s">
        <v>16</v>
      </c>
      <c r="C43" s="212"/>
      <c r="D43" s="61" t="s">
        <v>643</v>
      </c>
      <c r="E43" s="61"/>
      <c r="F43" s="61"/>
      <c r="G43" s="61"/>
      <c r="H43" s="61"/>
      <c r="I43" s="61"/>
      <c r="J43" s="62"/>
    </row>
    <row r="44" spans="2:10" ht="12.75" customHeight="1" x14ac:dyDescent="0.2">
      <c r="B44" s="218" t="s">
        <v>675</v>
      </c>
      <c r="C44" s="213" t="s">
        <v>644</v>
      </c>
      <c r="D44" s="679" t="s">
        <v>1026</v>
      </c>
      <c r="E44" s="679"/>
      <c r="F44" s="679"/>
      <c r="G44" s="679"/>
      <c r="H44" s="679"/>
      <c r="I44" s="679"/>
      <c r="J44" s="213" t="s">
        <v>42</v>
      </c>
    </row>
    <row r="45" spans="2:10" x14ac:dyDescent="0.2">
      <c r="B45" s="214" t="s">
        <v>175</v>
      </c>
      <c r="C45" s="761" t="s">
        <v>181</v>
      </c>
      <c r="D45" s="762"/>
      <c r="E45" s="762"/>
      <c r="F45" s="763"/>
      <c r="G45" s="214" t="s">
        <v>182</v>
      </c>
      <c r="H45" s="214" t="s">
        <v>176</v>
      </c>
      <c r="I45" s="216" t="s">
        <v>178</v>
      </c>
      <c r="J45" s="214" t="s">
        <v>179</v>
      </c>
    </row>
    <row r="46" spans="2:10" x14ac:dyDescent="0.2">
      <c r="B46" s="790"/>
      <c r="C46" s="791"/>
      <c r="D46" s="791"/>
      <c r="E46" s="791"/>
      <c r="F46" s="792"/>
      <c r="G46" s="103">
        <v>2</v>
      </c>
      <c r="H46" s="103">
        <v>3</v>
      </c>
      <c r="I46" s="217">
        <v>6</v>
      </c>
      <c r="J46" s="105" t="s">
        <v>178</v>
      </c>
    </row>
    <row r="47" spans="2:10" x14ac:dyDescent="0.2">
      <c r="B47" s="680" t="s">
        <v>180</v>
      </c>
      <c r="C47" s="681"/>
      <c r="D47" s="681"/>
      <c r="E47" s="681"/>
      <c r="F47" s="681"/>
      <c r="G47" s="681"/>
      <c r="H47" s="682"/>
      <c r="I47" s="241">
        <v>6</v>
      </c>
      <c r="J47" s="105"/>
    </row>
    <row r="48" spans="2:10" ht="12.75" customHeight="1" x14ac:dyDescent="0.2">
      <c r="B48" s="218" t="s">
        <v>676</v>
      </c>
      <c r="C48" s="213">
        <v>104895</v>
      </c>
      <c r="D48" s="679" t="s">
        <v>1628</v>
      </c>
      <c r="E48" s="679"/>
      <c r="F48" s="679"/>
      <c r="G48" s="679"/>
      <c r="H48" s="679"/>
      <c r="I48" s="679"/>
      <c r="J48" s="213" t="s">
        <v>42</v>
      </c>
    </row>
    <row r="49" spans="2:10" x14ac:dyDescent="0.2">
      <c r="B49" s="214" t="s">
        <v>175</v>
      </c>
      <c r="C49" s="761" t="s">
        <v>181</v>
      </c>
      <c r="D49" s="762"/>
      <c r="E49" s="762"/>
      <c r="F49" s="763"/>
      <c r="G49" s="214" t="s">
        <v>182</v>
      </c>
      <c r="H49" s="214" t="s">
        <v>176</v>
      </c>
      <c r="I49" s="216" t="s">
        <v>178</v>
      </c>
      <c r="J49" s="214" t="s">
        <v>179</v>
      </c>
    </row>
    <row r="50" spans="2:10" x14ac:dyDescent="0.2">
      <c r="B50" s="790"/>
      <c r="C50" s="791"/>
      <c r="D50" s="791"/>
      <c r="E50" s="791"/>
      <c r="F50" s="792"/>
      <c r="G50" s="103">
        <v>2</v>
      </c>
      <c r="H50" s="103">
        <v>3</v>
      </c>
      <c r="I50" s="217">
        <v>6</v>
      </c>
      <c r="J50" s="105" t="s">
        <v>178</v>
      </c>
    </row>
    <row r="51" spans="2:10" x14ac:dyDescent="0.2">
      <c r="B51" s="680" t="s">
        <v>180</v>
      </c>
      <c r="C51" s="681"/>
      <c r="D51" s="681"/>
      <c r="E51" s="681"/>
      <c r="F51" s="681"/>
      <c r="G51" s="681"/>
      <c r="H51" s="682"/>
      <c r="I51" s="241">
        <v>6</v>
      </c>
      <c r="J51" s="105"/>
    </row>
    <row r="52" spans="2:10" ht="12.75" customHeight="1" x14ac:dyDescent="0.2">
      <c r="B52" s="218" t="s">
        <v>677</v>
      </c>
      <c r="C52" s="213">
        <v>104901</v>
      </c>
      <c r="D52" s="679" t="s">
        <v>1630</v>
      </c>
      <c r="E52" s="679"/>
      <c r="F52" s="679"/>
      <c r="G52" s="679"/>
      <c r="H52" s="679"/>
      <c r="I52" s="679"/>
      <c r="J52" s="213" t="s">
        <v>42</v>
      </c>
    </row>
    <row r="53" spans="2:10" x14ac:dyDescent="0.2">
      <c r="B53" s="214" t="s">
        <v>175</v>
      </c>
      <c r="C53" s="761" t="s">
        <v>181</v>
      </c>
      <c r="D53" s="762"/>
      <c r="E53" s="762"/>
      <c r="F53" s="763"/>
      <c r="G53" s="214" t="s">
        <v>182</v>
      </c>
      <c r="H53" s="214" t="s">
        <v>176</v>
      </c>
      <c r="I53" s="216" t="s">
        <v>178</v>
      </c>
      <c r="J53" s="214" t="s">
        <v>179</v>
      </c>
    </row>
    <row r="54" spans="2:10" x14ac:dyDescent="0.2">
      <c r="B54" s="790"/>
      <c r="C54" s="791"/>
      <c r="D54" s="791"/>
      <c r="E54" s="791"/>
      <c r="F54" s="792"/>
      <c r="G54" s="103">
        <v>2</v>
      </c>
      <c r="H54" s="103">
        <v>3</v>
      </c>
      <c r="I54" s="217">
        <v>6</v>
      </c>
      <c r="J54" s="105" t="s">
        <v>178</v>
      </c>
    </row>
    <row r="55" spans="2:10" x14ac:dyDescent="0.2">
      <c r="B55" s="680" t="s">
        <v>180</v>
      </c>
      <c r="C55" s="681"/>
      <c r="D55" s="681"/>
      <c r="E55" s="681"/>
      <c r="F55" s="681"/>
      <c r="G55" s="681"/>
      <c r="H55" s="682"/>
      <c r="I55" s="241">
        <v>6</v>
      </c>
      <c r="J55" s="105"/>
    </row>
    <row r="56" spans="2:10" ht="12.75" customHeight="1" x14ac:dyDescent="0.2">
      <c r="B56" s="218" t="s">
        <v>678</v>
      </c>
      <c r="C56" s="213">
        <v>104902</v>
      </c>
      <c r="D56" s="679" t="s">
        <v>1632</v>
      </c>
      <c r="E56" s="679"/>
      <c r="F56" s="679"/>
      <c r="G56" s="679"/>
      <c r="H56" s="679"/>
      <c r="I56" s="679"/>
      <c r="J56" s="213" t="s">
        <v>42</v>
      </c>
    </row>
    <row r="57" spans="2:10" x14ac:dyDescent="0.2">
      <c r="B57" s="214" t="s">
        <v>175</v>
      </c>
      <c r="C57" s="761" t="s">
        <v>181</v>
      </c>
      <c r="D57" s="762"/>
      <c r="E57" s="762"/>
      <c r="F57" s="763"/>
      <c r="G57" s="214" t="s">
        <v>182</v>
      </c>
      <c r="H57" s="214" t="s">
        <v>176</v>
      </c>
      <c r="I57" s="216" t="s">
        <v>178</v>
      </c>
      <c r="J57" s="214" t="s">
        <v>179</v>
      </c>
    </row>
    <row r="58" spans="2:10" x14ac:dyDescent="0.2">
      <c r="B58" s="790"/>
      <c r="C58" s="791"/>
      <c r="D58" s="791"/>
      <c r="E58" s="791"/>
      <c r="F58" s="792"/>
      <c r="G58" s="103">
        <v>2</v>
      </c>
      <c r="H58" s="103">
        <v>3</v>
      </c>
      <c r="I58" s="217">
        <v>6</v>
      </c>
      <c r="J58" s="105" t="s">
        <v>178</v>
      </c>
    </row>
    <row r="59" spans="2:10" x14ac:dyDescent="0.2">
      <c r="B59" s="680" t="s">
        <v>180</v>
      </c>
      <c r="C59" s="681"/>
      <c r="D59" s="681"/>
      <c r="E59" s="681"/>
      <c r="F59" s="681"/>
      <c r="G59" s="681"/>
      <c r="H59" s="682"/>
      <c r="I59" s="241">
        <v>6</v>
      </c>
      <c r="J59" s="105"/>
    </row>
    <row r="60" spans="2:10" ht="12.75" customHeight="1" x14ac:dyDescent="0.2">
      <c r="B60" s="218" t="s">
        <v>679</v>
      </c>
      <c r="C60" s="213">
        <v>104894</v>
      </c>
      <c r="D60" s="679" t="s">
        <v>1634</v>
      </c>
      <c r="E60" s="679"/>
      <c r="F60" s="679"/>
      <c r="G60" s="679"/>
      <c r="H60" s="679"/>
      <c r="I60" s="679"/>
      <c r="J60" s="213" t="s">
        <v>42</v>
      </c>
    </row>
    <row r="61" spans="2:10" x14ac:dyDescent="0.2">
      <c r="B61" s="214" t="s">
        <v>175</v>
      </c>
      <c r="C61" s="761" t="s">
        <v>181</v>
      </c>
      <c r="D61" s="762"/>
      <c r="E61" s="762"/>
      <c r="F61" s="763"/>
      <c r="G61" s="214" t="s">
        <v>182</v>
      </c>
      <c r="H61" s="214" t="s">
        <v>176</v>
      </c>
      <c r="I61" s="216" t="s">
        <v>178</v>
      </c>
      <c r="J61" s="214" t="s">
        <v>179</v>
      </c>
    </row>
    <row r="62" spans="2:10" x14ac:dyDescent="0.2">
      <c r="B62" s="790"/>
      <c r="C62" s="791"/>
      <c r="D62" s="791"/>
      <c r="E62" s="791"/>
      <c r="F62" s="792"/>
      <c r="G62" s="103">
        <v>2</v>
      </c>
      <c r="H62" s="103">
        <v>3</v>
      </c>
      <c r="I62" s="217">
        <v>6</v>
      </c>
      <c r="J62" s="105" t="s">
        <v>178</v>
      </c>
    </row>
    <row r="63" spans="2:10" x14ac:dyDescent="0.2">
      <c r="B63" s="680" t="s">
        <v>180</v>
      </c>
      <c r="C63" s="681"/>
      <c r="D63" s="681"/>
      <c r="E63" s="681"/>
      <c r="F63" s="681"/>
      <c r="G63" s="681"/>
      <c r="H63" s="682"/>
      <c r="I63" s="241">
        <v>6</v>
      </c>
      <c r="J63" s="105"/>
    </row>
    <row r="64" spans="2:10" ht="12.75" customHeight="1" x14ac:dyDescent="0.2">
      <c r="B64" s="218" t="s">
        <v>680</v>
      </c>
      <c r="C64" s="213">
        <v>104896</v>
      </c>
      <c r="D64" s="679" t="s">
        <v>1636</v>
      </c>
      <c r="E64" s="679"/>
      <c r="F64" s="679"/>
      <c r="G64" s="679"/>
      <c r="H64" s="679"/>
      <c r="I64" s="679"/>
      <c r="J64" s="213" t="s">
        <v>42</v>
      </c>
    </row>
    <row r="65" spans="2:10" x14ac:dyDescent="0.2">
      <c r="B65" s="214" t="s">
        <v>175</v>
      </c>
      <c r="C65" s="761" t="s">
        <v>181</v>
      </c>
      <c r="D65" s="762"/>
      <c r="E65" s="762"/>
      <c r="F65" s="763"/>
      <c r="G65" s="214" t="s">
        <v>182</v>
      </c>
      <c r="H65" s="214" t="s">
        <v>176</v>
      </c>
      <c r="I65" s="216" t="s">
        <v>178</v>
      </c>
      <c r="J65" s="214" t="s">
        <v>179</v>
      </c>
    </row>
    <row r="66" spans="2:10" x14ac:dyDescent="0.2">
      <c r="B66" s="790"/>
      <c r="C66" s="791"/>
      <c r="D66" s="791"/>
      <c r="E66" s="791"/>
      <c r="F66" s="792"/>
      <c r="G66" s="103">
        <v>2</v>
      </c>
      <c r="H66" s="103">
        <v>3</v>
      </c>
      <c r="I66" s="217">
        <v>6</v>
      </c>
      <c r="J66" s="105" t="s">
        <v>178</v>
      </c>
    </row>
    <row r="67" spans="2:10" x14ac:dyDescent="0.2">
      <c r="B67" s="680" t="s">
        <v>180</v>
      </c>
      <c r="C67" s="681"/>
      <c r="D67" s="681"/>
      <c r="E67" s="681"/>
      <c r="F67" s="681"/>
      <c r="G67" s="681"/>
      <c r="H67" s="682"/>
      <c r="I67" s="241">
        <v>6</v>
      </c>
      <c r="J67" s="105"/>
    </row>
    <row r="68" spans="2:10" ht="12.75" customHeight="1" x14ac:dyDescent="0.2">
      <c r="B68" s="218" t="s">
        <v>681</v>
      </c>
      <c r="C68" s="213">
        <v>104897</v>
      </c>
      <c r="D68" s="679" t="s">
        <v>1638</v>
      </c>
      <c r="E68" s="679"/>
      <c r="F68" s="679"/>
      <c r="G68" s="679"/>
      <c r="H68" s="679"/>
      <c r="I68" s="679"/>
      <c r="J68" s="213" t="s">
        <v>42</v>
      </c>
    </row>
    <row r="69" spans="2:10" x14ac:dyDescent="0.2">
      <c r="B69" s="214" t="s">
        <v>175</v>
      </c>
      <c r="C69" s="761" t="s">
        <v>181</v>
      </c>
      <c r="D69" s="762"/>
      <c r="E69" s="762"/>
      <c r="F69" s="763"/>
      <c r="G69" s="214" t="s">
        <v>182</v>
      </c>
      <c r="H69" s="214" t="s">
        <v>176</v>
      </c>
      <c r="I69" s="216" t="s">
        <v>178</v>
      </c>
      <c r="J69" s="214" t="s">
        <v>179</v>
      </c>
    </row>
    <row r="70" spans="2:10" x14ac:dyDescent="0.2">
      <c r="B70" s="790"/>
      <c r="C70" s="791"/>
      <c r="D70" s="791"/>
      <c r="E70" s="791"/>
      <c r="F70" s="792"/>
      <c r="G70" s="103">
        <v>2</v>
      </c>
      <c r="H70" s="103">
        <v>3</v>
      </c>
      <c r="I70" s="217">
        <v>6</v>
      </c>
      <c r="J70" s="105" t="s">
        <v>178</v>
      </c>
    </row>
    <row r="71" spans="2:10" x14ac:dyDescent="0.2">
      <c r="B71" s="680" t="s">
        <v>180</v>
      </c>
      <c r="C71" s="681"/>
      <c r="D71" s="681"/>
      <c r="E71" s="681"/>
      <c r="F71" s="681"/>
      <c r="G71" s="681"/>
      <c r="H71" s="682"/>
      <c r="I71" s="241">
        <v>6</v>
      </c>
      <c r="J71" s="105"/>
    </row>
    <row r="72" spans="2:10" x14ac:dyDescent="0.2">
      <c r="B72" s="164" t="s">
        <v>17</v>
      </c>
      <c r="C72" s="211"/>
      <c r="D72" s="165" t="s">
        <v>336</v>
      </c>
      <c r="E72" s="165"/>
      <c r="F72" s="165"/>
      <c r="G72" s="165"/>
      <c r="H72" s="165"/>
      <c r="I72" s="165"/>
      <c r="J72" s="166"/>
    </row>
    <row r="73" spans="2:10" x14ac:dyDescent="0.2">
      <c r="B73" s="60" t="s">
        <v>18</v>
      </c>
      <c r="C73" s="212"/>
      <c r="D73" s="61" t="s">
        <v>645</v>
      </c>
      <c r="E73" s="61"/>
      <c r="F73" s="61"/>
      <c r="G73" s="61"/>
      <c r="H73" s="61"/>
      <c r="I73" s="61"/>
      <c r="J73" s="62"/>
    </row>
    <row r="74" spans="2:10" ht="12.75" customHeight="1" x14ac:dyDescent="0.2">
      <c r="B74" s="213" t="s">
        <v>646</v>
      </c>
      <c r="C74" s="213">
        <v>104790</v>
      </c>
      <c r="D74" s="679" t="s">
        <v>1640</v>
      </c>
      <c r="E74" s="679"/>
      <c r="F74" s="679"/>
      <c r="G74" s="679"/>
      <c r="H74" s="679"/>
      <c r="I74" s="679"/>
      <c r="J74" s="213" t="s">
        <v>1626</v>
      </c>
    </row>
    <row r="75" spans="2:10" x14ac:dyDescent="0.2">
      <c r="B75" s="804" t="s">
        <v>175</v>
      </c>
      <c r="C75" s="805"/>
      <c r="D75" s="805"/>
      <c r="E75" s="805"/>
      <c r="F75" s="806"/>
      <c r="G75" s="214" t="s">
        <v>178</v>
      </c>
      <c r="H75" s="214" t="s">
        <v>183</v>
      </c>
      <c r="I75" s="216" t="s">
        <v>184</v>
      </c>
      <c r="J75" s="168" t="s">
        <v>179</v>
      </c>
    </row>
    <row r="76" spans="2:10" x14ac:dyDescent="0.2">
      <c r="B76" s="807"/>
      <c r="C76" s="808"/>
      <c r="D76" s="808"/>
      <c r="E76" s="808"/>
      <c r="F76" s="809"/>
      <c r="G76" s="103">
        <v>512.80919999999992</v>
      </c>
      <c r="H76" s="103">
        <v>0.1</v>
      </c>
      <c r="I76" s="217">
        <v>51.280919999999995</v>
      </c>
      <c r="J76" s="695" t="s">
        <v>184</v>
      </c>
    </row>
    <row r="77" spans="2:10" x14ac:dyDescent="0.2">
      <c r="B77" s="680" t="s">
        <v>180</v>
      </c>
      <c r="C77" s="681"/>
      <c r="D77" s="681"/>
      <c r="E77" s="681"/>
      <c r="F77" s="681"/>
      <c r="G77" s="681"/>
      <c r="H77" s="682"/>
      <c r="I77" s="174">
        <v>51.280919999999995</v>
      </c>
      <c r="J77" s="765"/>
    </row>
    <row r="78" spans="2:10" x14ac:dyDescent="0.2">
      <c r="B78" s="164" t="s">
        <v>31</v>
      </c>
      <c r="C78" s="211"/>
      <c r="D78" s="165" t="s">
        <v>111</v>
      </c>
      <c r="E78" s="165"/>
      <c r="F78" s="165"/>
      <c r="G78" s="165"/>
      <c r="H78" s="165"/>
      <c r="I78" s="165"/>
      <c r="J78" s="166"/>
    </row>
    <row r="79" spans="2:10" x14ac:dyDescent="0.2">
      <c r="B79" s="106" t="s">
        <v>32</v>
      </c>
      <c r="C79" s="212"/>
      <c r="D79" s="61" t="s">
        <v>111</v>
      </c>
      <c r="E79" s="61"/>
      <c r="F79" s="61"/>
      <c r="G79" s="61"/>
      <c r="H79" s="61"/>
      <c r="I79" s="61"/>
      <c r="J79" s="62"/>
    </row>
    <row r="80" spans="2:10" ht="12.75" customHeight="1" x14ac:dyDescent="0.2">
      <c r="B80" s="218" t="s">
        <v>682</v>
      </c>
      <c r="C80" s="213">
        <v>401002000</v>
      </c>
      <c r="D80" s="679" t="s">
        <v>1642</v>
      </c>
      <c r="E80" s="679"/>
      <c r="F80" s="679"/>
      <c r="G80" s="679"/>
      <c r="H80" s="679"/>
      <c r="I80" s="679"/>
      <c r="J80" s="213" t="s">
        <v>1626</v>
      </c>
    </row>
    <row r="81" spans="2:10" x14ac:dyDescent="0.2">
      <c r="B81" s="686" t="s">
        <v>175</v>
      </c>
      <c r="C81" s="687"/>
      <c r="D81" s="687"/>
      <c r="E81" s="687"/>
      <c r="F81" s="688"/>
      <c r="G81" s="173" t="s">
        <v>178</v>
      </c>
      <c r="H81" s="168" t="s">
        <v>183</v>
      </c>
      <c r="I81" s="216" t="s">
        <v>184</v>
      </c>
      <c r="J81" s="168" t="s">
        <v>179</v>
      </c>
    </row>
    <row r="82" spans="2:10" x14ac:dyDescent="0.2">
      <c r="B82" s="683"/>
      <c r="C82" s="684"/>
      <c r="D82" s="684"/>
      <c r="E82" s="684"/>
      <c r="F82" s="685"/>
      <c r="G82" s="103">
        <v>1594.3905</v>
      </c>
      <c r="H82" s="103">
        <v>7.0000000000000007E-2</v>
      </c>
      <c r="I82" s="171">
        <v>111.60733500000001</v>
      </c>
      <c r="J82" s="695" t="s">
        <v>184</v>
      </c>
    </row>
    <row r="83" spans="2:10" x14ac:dyDescent="0.2">
      <c r="B83" s="790" t="s">
        <v>180</v>
      </c>
      <c r="C83" s="791"/>
      <c r="D83" s="791"/>
      <c r="E83" s="791"/>
      <c r="F83" s="791"/>
      <c r="G83" s="791"/>
      <c r="H83" s="791"/>
      <c r="I83" s="219">
        <v>111.60733500000001</v>
      </c>
      <c r="J83" s="765"/>
    </row>
    <row r="84" spans="2:10" ht="12.75" customHeight="1" x14ac:dyDescent="0.2">
      <c r="B84" s="218" t="s">
        <v>683</v>
      </c>
      <c r="C84" s="213">
        <v>100575</v>
      </c>
      <c r="D84" s="679" t="s">
        <v>1643</v>
      </c>
      <c r="E84" s="679"/>
      <c r="F84" s="679"/>
      <c r="G84" s="679"/>
      <c r="H84" s="679"/>
      <c r="I84" s="679"/>
      <c r="J84" s="213" t="s">
        <v>42</v>
      </c>
    </row>
    <row r="85" spans="2:10" x14ac:dyDescent="0.2">
      <c r="B85" s="686" t="s">
        <v>175</v>
      </c>
      <c r="C85" s="687"/>
      <c r="D85" s="687"/>
      <c r="E85" s="687"/>
      <c r="F85" s="687"/>
      <c r="G85" s="687"/>
      <c r="H85" s="688"/>
      <c r="I85" s="216" t="s">
        <v>178</v>
      </c>
      <c r="J85" s="168" t="s">
        <v>179</v>
      </c>
    </row>
    <row r="86" spans="2:10" x14ac:dyDescent="0.2">
      <c r="B86" s="683"/>
      <c r="C86" s="684"/>
      <c r="D86" s="684"/>
      <c r="E86" s="684"/>
      <c r="F86" s="684"/>
      <c r="G86" s="684"/>
      <c r="H86" s="685"/>
      <c r="I86" s="171">
        <v>1594.3905</v>
      </c>
      <c r="J86" s="695" t="s">
        <v>178</v>
      </c>
    </row>
    <row r="87" spans="2:10" x14ac:dyDescent="0.2">
      <c r="B87" s="680" t="s">
        <v>180</v>
      </c>
      <c r="C87" s="681"/>
      <c r="D87" s="681"/>
      <c r="E87" s="681"/>
      <c r="F87" s="681"/>
      <c r="G87" s="681"/>
      <c r="H87" s="682"/>
      <c r="I87" s="174">
        <v>1594.3905</v>
      </c>
      <c r="J87" s="765"/>
    </row>
    <row r="88" spans="2:10" x14ac:dyDescent="0.2">
      <c r="B88" s="342" t="s">
        <v>54</v>
      </c>
      <c r="C88" s="343"/>
      <c r="D88" s="344" t="s">
        <v>1175</v>
      </c>
      <c r="E88" s="344"/>
      <c r="F88" s="344"/>
      <c r="G88" s="344"/>
      <c r="H88" s="344"/>
      <c r="I88" s="344"/>
      <c r="J88" s="345"/>
    </row>
    <row r="89" spans="2:10" x14ac:dyDescent="0.2">
      <c r="B89" s="346" t="s">
        <v>55</v>
      </c>
      <c r="C89" s="343"/>
      <c r="D89" s="344" t="s">
        <v>219</v>
      </c>
      <c r="E89" s="344"/>
      <c r="F89" s="344"/>
      <c r="G89" s="344"/>
      <c r="H89" s="344"/>
      <c r="I89" s="344"/>
      <c r="J89" s="345"/>
    </row>
    <row r="90" spans="2:10" x14ac:dyDescent="0.2">
      <c r="B90" s="106" t="s">
        <v>337</v>
      </c>
      <c r="C90" s="212"/>
      <c r="D90" s="61" t="s">
        <v>589</v>
      </c>
      <c r="E90" s="61"/>
      <c r="F90" s="61"/>
      <c r="G90" s="61"/>
      <c r="H90" s="61"/>
      <c r="I90" s="61"/>
      <c r="J90" s="62"/>
    </row>
    <row r="91" spans="2:10" ht="12.75" customHeight="1" x14ac:dyDescent="0.2">
      <c r="B91" s="218" t="s">
        <v>1027</v>
      </c>
      <c r="C91" s="213">
        <v>301000132</v>
      </c>
      <c r="D91" s="679" t="s">
        <v>1645</v>
      </c>
      <c r="E91" s="679"/>
      <c r="F91" s="679"/>
      <c r="G91" s="679"/>
      <c r="H91" s="679"/>
      <c r="I91" s="679"/>
      <c r="J91" s="213" t="s">
        <v>130</v>
      </c>
    </row>
    <row r="92" spans="2:10" ht="24" x14ac:dyDescent="0.2">
      <c r="B92" s="761" t="s">
        <v>175</v>
      </c>
      <c r="C92" s="762"/>
      <c r="D92" s="762"/>
      <c r="E92" s="762"/>
      <c r="F92" s="763"/>
      <c r="G92" s="216" t="s">
        <v>37</v>
      </c>
      <c r="H92" s="215" t="s">
        <v>720</v>
      </c>
      <c r="I92" s="216" t="s">
        <v>182</v>
      </c>
      <c r="J92" s="214" t="s">
        <v>179</v>
      </c>
    </row>
    <row r="93" spans="2:10" x14ac:dyDescent="0.2">
      <c r="B93" s="722" t="s">
        <v>647</v>
      </c>
      <c r="C93" s="723"/>
      <c r="D93" s="723"/>
      <c r="E93" s="723"/>
      <c r="F93" s="724"/>
      <c r="G93" s="277">
        <v>62</v>
      </c>
      <c r="H93" s="277">
        <v>10</v>
      </c>
      <c r="I93" s="221">
        <v>620</v>
      </c>
      <c r="J93" s="695" t="s">
        <v>182</v>
      </c>
    </row>
    <row r="94" spans="2:10" x14ac:dyDescent="0.2">
      <c r="B94" s="772"/>
      <c r="C94" s="773"/>
      <c r="D94" s="773"/>
      <c r="E94" s="773"/>
      <c r="F94" s="803"/>
      <c r="G94" s="277">
        <v>2</v>
      </c>
      <c r="H94" s="277">
        <v>6</v>
      </c>
      <c r="I94" s="221">
        <v>12</v>
      </c>
      <c r="J94" s="696"/>
    </row>
    <row r="95" spans="2:10" x14ac:dyDescent="0.2">
      <c r="B95" s="680" t="s">
        <v>180</v>
      </c>
      <c r="C95" s="681"/>
      <c r="D95" s="681"/>
      <c r="E95" s="681"/>
      <c r="F95" s="681"/>
      <c r="G95" s="681"/>
      <c r="H95" s="682"/>
      <c r="I95" s="175">
        <v>632</v>
      </c>
      <c r="J95" s="765"/>
    </row>
    <row r="96" spans="2:10" ht="12.75" customHeight="1" x14ac:dyDescent="0.2">
      <c r="B96" s="213" t="s">
        <v>1028</v>
      </c>
      <c r="C96" s="213">
        <v>95601</v>
      </c>
      <c r="D96" s="689" t="s">
        <v>1646</v>
      </c>
      <c r="E96" s="690"/>
      <c r="F96" s="690"/>
      <c r="G96" s="690"/>
      <c r="H96" s="690"/>
      <c r="I96" s="691"/>
      <c r="J96" s="213" t="s">
        <v>108</v>
      </c>
    </row>
    <row r="97" spans="2:10" x14ac:dyDescent="0.2">
      <c r="B97" s="686" t="s">
        <v>175</v>
      </c>
      <c r="C97" s="687"/>
      <c r="D97" s="687"/>
      <c r="E97" s="687"/>
      <c r="F97" s="687"/>
      <c r="G97" s="687"/>
      <c r="H97" s="688"/>
      <c r="I97" s="216" t="s">
        <v>37</v>
      </c>
      <c r="J97" s="168" t="s">
        <v>179</v>
      </c>
    </row>
    <row r="98" spans="2:10" x14ac:dyDescent="0.2">
      <c r="B98" s="683" t="s">
        <v>647</v>
      </c>
      <c r="C98" s="684"/>
      <c r="D98" s="684"/>
      <c r="E98" s="684"/>
      <c r="F98" s="684"/>
      <c r="G98" s="684"/>
      <c r="H98" s="685"/>
      <c r="I98" s="171">
        <v>64</v>
      </c>
      <c r="J98" s="695" t="s">
        <v>37</v>
      </c>
    </row>
    <row r="99" spans="2:10" x14ac:dyDescent="0.2">
      <c r="B99" s="680" t="s">
        <v>180</v>
      </c>
      <c r="C99" s="681"/>
      <c r="D99" s="681"/>
      <c r="E99" s="681"/>
      <c r="F99" s="681"/>
      <c r="G99" s="681"/>
      <c r="H99" s="682"/>
      <c r="I99" s="174">
        <v>64</v>
      </c>
      <c r="J99" s="765"/>
    </row>
    <row r="100" spans="2:10" ht="12.75" customHeight="1" x14ac:dyDescent="0.2">
      <c r="B100" s="213" t="s">
        <v>1029</v>
      </c>
      <c r="C100" s="213" t="s">
        <v>650</v>
      </c>
      <c r="D100" s="679" t="s">
        <v>651</v>
      </c>
      <c r="E100" s="679"/>
      <c r="F100" s="679"/>
      <c r="G100" s="679"/>
      <c r="H100" s="679"/>
      <c r="I100" s="679"/>
      <c r="J100" s="213" t="s">
        <v>108</v>
      </c>
    </row>
    <row r="101" spans="2:10" x14ac:dyDescent="0.2">
      <c r="B101" s="686" t="s">
        <v>175</v>
      </c>
      <c r="C101" s="687"/>
      <c r="D101" s="687"/>
      <c r="E101" s="687"/>
      <c r="F101" s="687"/>
      <c r="G101" s="687"/>
      <c r="H101" s="688"/>
      <c r="I101" s="216" t="s">
        <v>37</v>
      </c>
      <c r="J101" s="168" t="s">
        <v>179</v>
      </c>
    </row>
    <row r="102" spans="2:10" x14ac:dyDescent="0.2">
      <c r="B102" s="683" t="s">
        <v>1056</v>
      </c>
      <c r="C102" s="684"/>
      <c r="D102" s="684"/>
      <c r="E102" s="684"/>
      <c r="F102" s="684"/>
      <c r="G102" s="684"/>
      <c r="H102" s="685"/>
      <c r="I102" s="171">
        <v>1</v>
      </c>
      <c r="J102" s="695" t="s">
        <v>37</v>
      </c>
    </row>
    <row r="103" spans="2:10" x14ac:dyDescent="0.2">
      <c r="B103" s="706" t="s">
        <v>180</v>
      </c>
      <c r="C103" s="707"/>
      <c r="D103" s="707"/>
      <c r="E103" s="707"/>
      <c r="F103" s="707"/>
      <c r="G103" s="707"/>
      <c r="H103" s="708"/>
      <c r="I103" s="174">
        <v>1</v>
      </c>
      <c r="J103" s="765"/>
    </row>
    <row r="104" spans="2:10" x14ac:dyDescent="0.2">
      <c r="B104" s="106" t="s">
        <v>338</v>
      </c>
      <c r="C104" s="212"/>
      <c r="D104" s="61" t="s">
        <v>590</v>
      </c>
      <c r="E104" s="61"/>
      <c r="F104" s="61"/>
      <c r="G104" s="61"/>
      <c r="H104" s="61"/>
      <c r="I104" s="61"/>
      <c r="J104" s="62"/>
    </row>
    <row r="105" spans="2:10" ht="12.75" customHeight="1" x14ac:dyDescent="0.2">
      <c r="B105" s="213" t="s">
        <v>727</v>
      </c>
      <c r="C105" s="213">
        <v>96523</v>
      </c>
      <c r="D105" s="679" t="s">
        <v>1648</v>
      </c>
      <c r="E105" s="679"/>
      <c r="F105" s="679"/>
      <c r="G105" s="679"/>
      <c r="H105" s="679"/>
      <c r="I105" s="679"/>
      <c r="J105" s="213" t="s">
        <v>1626</v>
      </c>
    </row>
    <row r="106" spans="2:10" x14ac:dyDescent="0.2">
      <c r="B106" s="764" t="s">
        <v>175</v>
      </c>
      <c r="C106" s="764"/>
      <c r="D106" s="764"/>
      <c r="E106" s="764"/>
      <c r="F106" s="764"/>
      <c r="G106" s="220" t="s">
        <v>185</v>
      </c>
      <c r="H106" s="220" t="s">
        <v>186</v>
      </c>
      <c r="I106" s="216" t="s">
        <v>184</v>
      </c>
      <c r="J106" s="214" t="s">
        <v>179</v>
      </c>
    </row>
    <row r="107" spans="2:10" x14ac:dyDescent="0.2">
      <c r="B107" s="693"/>
      <c r="C107" s="693"/>
      <c r="D107" s="693"/>
      <c r="E107" s="693"/>
      <c r="F107" s="693"/>
      <c r="G107" s="103">
        <v>19.399999999999999</v>
      </c>
      <c r="H107" s="103">
        <v>1.6</v>
      </c>
      <c r="I107" s="217">
        <v>31.04</v>
      </c>
      <c r="J107" s="695" t="s">
        <v>184</v>
      </c>
    </row>
    <row r="108" spans="2:10" x14ac:dyDescent="0.2">
      <c r="B108" s="680" t="s">
        <v>180</v>
      </c>
      <c r="C108" s="681"/>
      <c r="D108" s="681"/>
      <c r="E108" s="681"/>
      <c r="F108" s="681"/>
      <c r="G108" s="681"/>
      <c r="H108" s="682"/>
      <c r="I108" s="174">
        <v>31.04</v>
      </c>
      <c r="J108" s="765"/>
    </row>
    <row r="109" spans="2:10" ht="12.75" customHeight="1" x14ac:dyDescent="0.2">
      <c r="B109" s="213" t="s">
        <v>728</v>
      </c>
      <c r="C109" s="213">
        <v>96617</v>
      </c>
      <c r="D109" s="679" t="s">
        <v>1650</v>
      </c>
      <c r="E109" s="679"/>
      <c r="F109" s="679"/>
      <c r="G109" s="679"/>
      <c r="H109" s="679"/>
      <c r="I109" s="679"/>
      <c r="J109" s="213" t="s">
        <v>42</v>
      </c>
    </row>
    <row r="110" spans="2:10" x14ac:dyDescent="0.2">
      <c r="B110" s="720" t="s">
        <v>175</v>
      </c>
      <c r="C110" s="801"/>
      <c r="D110" s="801"/>
      <c r="E110" s="801"/>
      <c r="F110" s="801"/>
      <c r="G110" s="801"/>
      <c r="H110" s="721"/>
      <c r="I110" s="216" t="s">
        <v>178</v>
      </c>
      <c r="J110" s="704" t="s">
        <v>184</v>
      </c>
    </row>
    <row r="111" spans="2:10" ht="12.75" customHeight="1" x14ac:dyDescent="0.2">
      <c r="B111" s="793"/>
      <c r="C111" s="794"/>
      <c r="D111" s="794"/>
      <c r="E111" s="794"/>
      <c r="F111" s="794"/>
      <c r="G111" s="794"/>
      <c r="H111" s="795"/>
      <c r="I111" s="223">
        <v>38.799999999999997</v>
      </c>
      <c r="J111" s="705"/>
    </row>
    <row r="112" spans="2:10" x14ac:dyDescent="0.2">
      <c r="B112" s="706" t="s">
        <v>180</v>
      </c>
      <c r="C112" s="707"/>
      <c r="D112" s="707"/>
      <c r="E112" s="707"/>
      <c r="F112" s="707"/>
      <c r="G112" s="707"/>
      <c r="H112" s="708"/>
      <c r="I112" s="175">
        <v>38.799999999999997</v>
      </c>
      <c r="J112" s="802"/>
    </row>
    <row r="113" spans="2:10" ht="12.75" customHeight="1" x14ac:dyDescent="0.2">
      <c r="B113" s="213" t="s">
        <v>729</v>
      </c>
      <c r="C113" s="213">
        <v>96540</v>
      </c>
      <c r="D113" s="679" t="s">
        <v>1652</v>
      </c>
      <c r="E113" s="679"/>
      <c r="F113" s="679"/>
      <c r="G113" s="679"/>
      <c r="H113" s="679"/>
      <c r="I113" s="679"/>
      <c r="J113" s="213" t="s">
        <v>42</v>
      </c>
    </row>
    <row r="114" spans="2:10" x14ac:dyDescent="0.2">
      <c r="B114" s="686" t="s">
        <v>175</v>
      </c>
      <c r="C114" s="687"/>
      <c r="D114" s="687"/>
      <c r="E114" s="687"/>
      <c r="F114" s="687"/>
      <c r="G114" s="687"/>
      <c r="H114" s="688"/>
      <c r="I114" s="216" t="s">
        <v>178</v>
      </c>
      <c r="J114" s="168" t="s">
        <v>179</v>
      </c>
    </row>
    <row r="115" spans="2:10" x14ac:dyDescent="0.2">
      <c r="B115" s="683" t="s">
        <v>592</v>
      </c>
      <c r="C115" s="684"/>
      <c r="D115" s="684"/>
      <c r="E115" s="684"/>
      <c r="F115" s="684"/>
      <c r="G115" s="684"/>
      <c r="H115" s="685"/>
      <c r="I115" s="217">
        <v>105.6</v>
      </c>
      <c r="J115" s="695" t="s">
        <v>178</v>
      </c>
    </row>
    <row r="116" spans="2:10" x14ac:dyDescent="0.2">
      <c r="B116" s="706" t="s">
        <v>180</v>
      </c>
      <c r="C116" s="707"/>
      <c r="D116" s="707"/>
      <c r="E116" s="707"/>
      <c r="F116" s="707"/>
      <c r="G116" s="707"/>
      <c r="H116" s="708"/>
      <c r="I116" s="175">
        <v>105.6</v>
      </c>
      <c r="J116" s="765"/>
    </row>
    <row r="117" spans="2:10" ht="12.75" customHeight="1" x14ac:dyDescent="0.2">
      <c r="B117" s="213" t="s">
        <v>730</v>
      </c>
      <c r="C117" s="213">
        <v>96543</v>
      </c>
      <c r="D117" s="679" t="s">
        <v>1654</v>
      </c>
      <c r="E117" s="679"/>
      <c r="F117" s="679"/>
      <c r="G117" s="679"/>
      <c r="H117" s="679"/>
      <c r="I117" s="679"/>
      <c r="J117" s="213" t="s">
        <v>147</v>
      </c>
    </row>
    <row r="118" spans="2:10" x14ac:dyDescent="0.2">
      <c r="B118" s="686" t="s">
        <v>175</v>
      </c>
      <c r="C118" s="687"/>
      <c r="D118" s="687"/>
      <c r="E118" s="687"/>
      <c r="F118" s="687"/>
      <c r="G118" s="687"/>
      <c r="H118" s="688"/>
      <c r="I118" s="216" t="s">
        <v>2122</v>
      </c>
      <c r="J118" s="168" t="s">
        <v>179</v>
      </c>
    </row>
    <row r="119" spans="2:10" x14ac:dyDescent="0.2">
      <c r="B119" s="683" t="s">
        <v>592</v>
      </c>
      <c r="C119" s="684"/>
      <c r="D119" s="684"/>
      <c r="E119" s="684"/>
      <c r="F119" s="684"/>
      <c r="G119" s="684"/>
      <c r="H119" s="685"/>
      <c r="I119" s="171">
        <v>198</v>
      </c>
      <c r="J119" s="695" t="s">
        <v>2122</v>
      </c>
    </row>
    <row r="120" spans="2:10" x14ac:dyDescent="0.2">
      <c r="B120" s="680" t="s">
        <v>180</v>
      </c>
      <c r="C120" s="681"/>
      <c r="D120" s="681"/>
      <c r="E120" s="681"/>
      <c r="F120" s="681"/>
      <c r="G120" s="681"/>
      <c r="H120" s="682"/>
      <c r="I120" s="225">
        <v>198</v>
      </c>
      <c r="J120" s="765"/>
    </row>
    <row r="121" spans="2:10" ht="12.75" customHeight="1" x14ac:dyDescent="0.2">
      <c r="B121" s="213" t="s">
        <v>731</v>
      </c>
      <c r="C121" s="213">
        <v>96544</v>
      </c>
      <c r="D121" s="679" t="s">
        <v>1656</v>
      </c>
      <c r="E121" s="679"/>
      <c r="F121" s="679"/>
      <c r="G121" s="679"/>
      <c r="H121" s="679"/>
      <c r="I121" s="679"/>
      <c r="J121" s="213" t="s">
        <v>147</v>
      </c>
    </row>
    <row r="122" spans="2:10" x14ac:dyDescent="0.2">
      <c r="B122" s="686" t="s">
        <v>175</v>
      </c>
      <c r="C122" s="687"/>
      <c r="D122" s="687"/>
      <c r="E122" s="687"/>
      <c r="F122" s="687"/>
      <c r="G122" s="687"/>
      <c r="H122" s="688"/>
      <c r="I122" s="216" t="s">
        <v>2122</v>
      </c>
      <c r="J122" s="168" t="s">
        <v>179</v>
      </c>
    </row>
    <row r="123" spans="2:10" x14ac:dyDescent="0.2">
      <c r="B123" s="683" t="s">
        <v>592</v>
      </c>
      <c r="C123" s="684"/>
      <c r="D123" s="684"/>
      <c r="E123" s="684"/>
      <c r="F123" s="684"/>
      <c r="G123" s="684"/>
      <c r="H123" s="685"/>
      <c r="I123" s="171">
        <v>18.5</v>
      </c>
      <c r="J123" s="695" t="s">
        <v>2122</v>
      </c>
    </row>
    <row r="124" spans="2:10" x14ac:dyDescent="0.2">
      <c r="B124" s="680" t="s">
        <v>180</v>
      </c>
      <c r="C124" s="681"/>
      <c r="D124" s="681"/>
      <c r="E124" s="681"/>
      <c r="F124" s="681"/>
      <c r="G124" s="681"/>
      <c r="H124" s="682"/>
      <c r="I124" s="225">
        <v>18.5</v>
      </c>
      <c r="J124" s="765"/>
    </row>
    <row r="125" spans="2:10" ht="12.75" customHeight="1" x14ac:dyDescent="0.2">
      <c r="B125" s="213" t="s">
        <v>732</v>
      </c>
      <c r="C125" s="213">
        <v>96545</v>
      </c>
      <c r="D125" s="679" t="s">
        <v>1658</v>
      </c>
      <c r="E125" s="679"/>
      <c r="F125" s="679"/>
      <c r="G125" s="679"/>
      <c r="H125" s="679"/>
      <c r="I125" s="679"/>
      <c r="J125" s="213" t="s">
        <v>147</v>
      </c>
    </row>
    <row r="126" spans="2:10" x14ac:dyDescent="0.2">
      <c r="B126" s="686" t="s">
        <v>175</v>
      </c>
      <c r="C126" s="687"/>
      <c r="D126" s="687"/>
      <c r="E126" s="687"/>
      <c r="F126" s="687"/>
      <c r="G126" s="687"/>
      <c r="H126" s="688"/>
      <c r="I126" s="216" t="s">
        <v>2122</v>
      </c>
      <c r="J126" s="168" t="s">
        <v>179</v>
      </c>
    </row>
    <row r="127" spans="2:10" x14ac:dyDescent="0.2">
      <c r="B127" s="683" t="s">
        <v>592</v>
      </c>
      <c r="C127" s="684"/>
      <c r="D127" s="684"/>
      <c r="E127" s="684"/>
      <c r="F127" s="684"/>
      <c r="G127" s="684"/>
      <c r="H127" s="685"/>
      <c r="I127" s="171">
        <v>112.4</v>
      </c>
      <c r="J127" s="695" t="s">
        <v>2122</v>
      </c>
    </row>
    <row r="128" spans="2:10" x14ac:dyDescent="0.2">
      <c r="B128" s="680" t="s">
        <v>180</v>
      </c>
      <c r="C128" s="681"/>
      <c r="D128" s="681"/>
      <c r="E128" s="681"/>
      <c r="F128" s="681"/>
      <c r="G128" s="681"/>
      <c r="H128" s="682"/>
      <c r="I128" s="225">
        <v>112.4</v>
      </c>
      <c r="J128" s="765"/>
    </row>
    <row r="129" spans="2:10" ht="12.75" customHeight="1" x14ac:dyDescent="0.2">
      <c r="B129" s="213" t="s">
        <v>733</v>
      </c>
      <c r="C129" s="213">
        <v>96546</v>
      </c>
      <c r="D129" s="679" t="s">
        <v>1660</v>
      </c>
      <c r="E129" s="679"/>
      <c r="F129" s="679"/>
      <c r="G129" s="679"/>
      <c r="H129" s="679"/>
      <c r="I129" s="679"/>
      <c r="J129" s="213" t="s">
        <v>147</v>
      </c>
    </row>
    <row r="130" spans="2:10" x14ac:dyDescent="0.2">
      <c r="B130" s="686" t="s">
        <v>175</v>
      </c>
      <c r="C130" s="687"/>
      <c r="D130" s="687"/>
      <c r="E130" s="687"/>
      <c r="F130" s="687"/>
      <c r="G130" s="687"/>
      <c r="H130" s="688"/>
      <c r="I130" s="216" t="s">
        <v>2122</v>
      </c>
      <c r="J130" s="168" t="s">
        <v>179</v>
      </c>
    </row>
    <row r="131" spans="2:10" x14ac:dyDescent="0.2">
      <c r="B131" s="683" t="s">
        <v>592</v>
      </c>
      <c r="C131" s="684"/>
      <c r="D131" s="684"/>
      <c r="E131" s="684"/>
      <c r="F131" s="684"/>
      <c r="G131" s="684"/>
      <c r="H131" s="685"/>
      <c r="I131" s="171">
        <v>186.5</v>
      </c>
      <c r="J131" s="695" t="s">
        <v>2122</v>
      </c>
    </row>
    <row r="132" spans="2:10" x14ac:dyDescent="0.2">
      <c r="B132" s="680" t="s">
        <v>180</v>
      </c>
      <c r="C132" s="681"/>
      <c r="D132" s="681"/>
      <c r="E132" s="681"/>
      <c r="F132" s="681"/>
      <c r="G132" s="681"/>
      <c r="H132" s="682"/>
      <c r="I132" s="225">
        <v>186.5</v>
      </c>
      <c r="J132" s="765"/>
    </row>
    <row r="133" spans="2:10" ht="12.75" customHeight="1" x14ac:dyDescent="0.2">
      <c r="B133" s="213" t="s">
        <v>734</v>
      </c>
      <c r="C133" s="213">
        <v>104920</v>
      </c>
      <c r="D133" s="679" t="s">
        <v>1662</v>
      </c>
      <c r="E133" s="679"/>
      <c r="F133" s="679"/>
      <c r="G133" s="679"/>
      <c r="H133" s="679"/>
      <c r="I133" s="679"/>
      <c r="J133" s="213" t="s">
        <v>147</v>
      </c>
    </row>
    <row r="134" spans="2:10" x14ac:dyDescent="0.2">
      <c r="B134" s="686" t="s">
        <v>175</v>
      </c>
      <c r="C134" s="687"/>
      <c r="D134" s="687"/>
      <c r="E134" s="687"/>
      <c r="F134" s="687"/>
      <c r="G134" s="687"/>
      <c r="H134" s="688"/>
      <c r="I134" s="216" t="s">
        <v>2122</v>
      </c>
      <c r="J134" s="168" t="s">
        <v>179</v>
      </c>
    </row>
    <row r="135" spans="2:10" x14ac:dyDescent="0.2">
      <c r="B135" s="683" t="s">
        <v>592</v>
      </c>
      <c r="C135" s="684"/>
      <c r="D135" s="684"/>
      <c r="E135" s="684"/>
      <c r="F135" s="684"/>
      <c r="G135" s="684"/>
      <c r="H135" s="685"/>
      <c r="I135" s="171">
        <v>271.3</v>
      </c>
      <c r="J135" s="695" t="s">
        <v>2122</v>
      </c>
    </row>
    <row r="136" spans="2:10" x14ac:dyDescent="0.2">
      <c r="B136" s="680" t="s">
        <v>180</v>
      </c>
      <c r="C136" s="681"/>
      <c r="D136" s="681"/>
      <c r="E136" s="681"/>
      <c r="F136" s="681"/>
      <c r="G136" s="681"/>
      <c r="H136" s="682"/>
      <c r="I136" s="225">
        <v>271.3</v>
      </c>
      <c r="J136" s="765"/>
    </row>
    <row r="137" spans="2:10" ht="12.75" customHeight="1" x14ac:dyDescent="0.2">
      <c r="B137" s="213" t="s">
        <v>735</v>
      </c>
      <c r="C137" s="213">
        <v>94965</v>
      </c>
      <c r="D137" s="679" t="s">
        <v>1664</v>
      </c>
      <c r="E137" s="679"/>
      <c r="F137" s="679"/>
      <c r="G137" s="679"/>
      <c r="H137" s="679"/>
      <c r="I137" s="679"/>
      <c r="J137" s="213" t="s">
        <v>1626</v>
      </c>
    </row>
    <row r="138" spans="2:10" x14ac:dyDescent="0.2">
      <c r="B138" s="686" t="s">
        <v>175</v>
      </c>
      <c r="C138" s="687"/>
      <c r="D138" s="687"/>
      <c r="E138" s="687"/>
      <c r="F138" s="687"/>
      <c r="G138" s="687"/>
      <c r="H138" s="688"/>
      <c r="I138" s="216" t="s">
        <v>184</v>
      </c>
      <c r="J138" s="168" t="s">
        <v>179</v>
      </c>
    </row>
    <row r="139" spans="2:10" x14ac:dyDescent="0.2">
      <c r="B139" s="683" t="s">
        <v>592</v>
      </c>
      <c r="C139" s="684"/>
      <c r="D139" s="684"/>
      <c r="E139" s="684"/>
      <c r="F139" s="684"/>
      <c r="G139" s="684"/>
      <c r="H139" s="685"/>
      <c r="I139" s="171">
        <v>19.399999999999999</v>
      </c>
      <c r="J139" s="695" t="s">
        <v>184</v>
      </c>
    </row>
    <row r="140" spans="2:10" x14ac:dyDescent="0.2">
      <c r="B140" s="680" t="s">
        <v>180</v>
      </c>
      <c r="C140" s="681"/>
      <c r="D140" s="681"/>
      <c r="E140" s="681"/>
      <c r="F140" s="681"/>
      <c r="G140" s="681"/>
      <c r="H140" s="682"/>
      <c r="I140" s="225">
        <v>19.399999999999999</v>
      </c>
      <c r="J140" s="765"/>
    </row>
    <row r="141" spans="2:10" ht="12.75" customHeight="1" x14ac:dyDescent="0.2">
      <c r="B141" s="213" t="s">
        <v>736</v>
      </c>
      <c r="C141" s="213">
        <v>103670</v>
      </c>
      <c r="D141" s="679" t="s">
        <v>1666</v>
      </c>
      <c r="E141" s="679"/>
      <c r="F141" s="679"/>
      <c r="G141" s="679"/>
      <c r="H141" s="679"/>
      <c r="I141" s="679"/>
      <c r="J141" s="213" t="s">
        <v>1626</v>
      </c>
    </row>
    <row r="142" spans="2:10" x14ac:dyDescent="0.2">
      <c r="B142" s="686" t="s">
        <v>175</v>
      </c>
      <c r="C142" s="687"/>
      <c r="D142" s="687"/>
      <c r="E142" s="687"/>
      <c r="F142" s="687"/>
      <c r="G142" s="687"/>
      <c r="H142" s="688"/>
      <c r="I142" s="216" t="s">
        <v>184</v>
      </c>
      <c r="J142" s="168" t="s">
        <v>179</v>
      </c>
    </row>
    <row r="143" spans="2:10" x14ac:dyDescent="0.2">
      <c r="B143" s="683" t="s">
        <v>648</v>
      </c>
      <c r="C143" s="684"/>
      <c r="D143" s="684"/>
      <c r="E143" s="684"/>
      <c r="F143" s="684"/>
      <c r="G143" s="684"/>
      <c r="H143" s="685"/>
      <c r="I143" s="171">
        <v>19.399999999999999</v>
      </c>
      <c r="J143" s="695" t="s">
        <v>184</v>
      </c>
    </row>
    <row r="144" spans="2:10" x14ac:dyDescent="0.2">
      <c r="B144" s="680" t="s">
        <v>180</v>
      </c>
      <c r="C144" s="681"/>
      <c r="D144" s="681"/>
      <c r="E144" s="681"/>
      <c r="F144" s="681"/>
      <c r="G144" s="681"/>
      <c r="H144" s="682"/>
      <c r="I144" s="225">
        <v>19.399999999999999</v>
      </c>
      <c r="J144" s="765"/>
    </row>
    <row r="145" spans="2:10" ht="12.75" customHeight="1" x14ac:dyDescent="0.2">
      <c r="B145" s="213" t="s">
        <v>737</v>
      </c>
      <c r="C145" s="213">
        <v>98557</v>
      </c>
      <c r="D145" s="679" t="s">
        <v>1668</v>
      </c>
      <c r="E145" s="679"/>
      <c r="F145" s="679"/>
      <c r="G145" s="679"/>
      <c r="H145" s="679"/>
      <c r="I145" s="679"/>
      <c r="J145" s="213" t="s">
        <v>42</v>
      </c>
    </row>
    <row r="146" spans="2:10" x14ac:dyDescent="0.2">
      <c r="B146" s="686" t="s">
        <v>175</v>
      </c>
      <c r="C146" s="687"/>
      <c r="D146" s="687"/>
      <c r="E146" s="687"/>
      <c r="F146" s="687"/>
      <c r="G146" s="687"/>
      <c r="H146" s="688"/>
      <c r="I146" s="216" t="s">
        <v>178</v>
      </c>
      <c r="J146" s="168" t="s">
        <v>179</v>
      </c>
    </row>
    <row r="147" spans="2:10" x14ac:dyDescent="0.2">
      <c r="B147" s="683" t="s">
        <v>649</v>
      </c>
      <c r="C147" s="684"/>
      <c r="D147" s="684"/>
      <c r="E147" s="684"/>
      <c r="F147" s="684"/>
      <c r="G147" s="684"/>
      <c r="H147" s="685"/>
      <c r="I147" s="171">
        <v>105.6</v>
      </c>
      <c r="J147" s="695" t="s">
        <v>178</v>
      </c>
    </row>
    <row r="148" spans="2:10" x14ac:dyDescent="0.2">
      <c r="B148" s="680" t="s">
        <v>180</v>
      </c>
      <c r="C148" s="681"/>
      <c r="D148" s="681"/>
      <c r="E148" s="681"/>
      <c r="F148" s="681"/>
      <c r="G148" s="681"/>
      <c r="H148" s="682"/>
      <c r="I148" s="225">
        <v>105.6</v>
      </c>
      <c r="J148" s="765"/>
    </row>
    <row r="149" spans="2:10" ht="12.75" customHeight="1" x14ac:dyDescent="0.2">
      <c r="B149" s="213" t="s">
        <v>738</v>
      </c>
      <c r="C149" s="213">
        <v>93382</v>
      </c>
      <c r="D149" s="679" t="s">
        <v>1670</v>
      </c>
      <c r="E149" s="679"/>
      <c r="F149" s="679"/>
      <c r="G149" s="679"/>
      <c r="H149" s="679"/>
      <c r="I149" s="679"/>
      <c r="J149" s="213" t="s">
        <v>1626</v>
      </c>
    </row>
    <row r="150" spans="2:10" x14ac:dyDescent="0.2">
      <c r="B150" s="686" t="s">
        <v>175</v>
      </c>
      <c r="C150" s="687"/>
      <c r="D150" s="687"/>
      <c r="E150" s="687"/>
      <c r="F150" s="687"/>
      <c r="G150" s="687"/>
      <c r="H150" s="688"/>
      <c r="I150" s="216" t="s">
        <v>184</v>
      </c>
      <c r="J150" s="168" t="s">
        <v>179</v>
      </c>
    </row>
    <row r="151" spans="2:10" x14ac:dyDescent="0.2">
      <c r="B151" s="683"/>
      <c r="C151" s="684"/>
      <c r="D151" s="684"/>
      <c r="E151" s="684"/>
      <c r="F151" s="684"/>
      <c r="G151" s="684"/>
      <c r="H151" s="685"/>
      <c r="I151" s="171">
        <v>11.64</v>
      </c>
      <c r="J151" s="695" t="s">
        <v>184</v>
      </c>
    </row>
    <row r="152" spans="2:10" x14ac:dyDescent="0.2">
      <c r="B152" s="680" t="s">
        <v>180</v>
      </c>
      <c r="C152" s="681"/>
      <c r="D152" s="681"/>
      <c r="E152" s="681"/>
      <c r="F152" s="681"/>
      <c r="G152" s="681"/>
      <c r="H152" s="682"/>
      <c r="I152" s="225">
        <v>11.64</v>
      </c>
      <c r="J152" s="765"/>
    </row>
    <row r="153" spans="2:10" x14ac:dyDescent="0.2">
      <c r="B153" s="106" t="s">
        <v>339</v>
      </c>
      <c r="C153" s="212"/>
      <c r="D153" s="61" t="s">
        <v>591</v>
      </c>
      <c r="E153" s="61"/>
      <c r="F153" s="61"/>
      <c r="G153" s="61"/>
      <c r="H153" s="61"/>
      <c r="I153" s="61"/>
      <c r="J153" s="62"/>
    </row>
    <row r="154" spans="2:10" ht="12.75" customHeight="1" x14ac:dyDescent="0.2">
      <c r="B154" s="213" t="s">
        <v>739</v>
      </c>
      <c r="C154" s="213">
        <v>96527</v>
      </c>
      <c r="D154" s="679" t="s">
        <v>1672</v>
      </c>
      <c r="E154" s="679"/>
      <c r="F154" s="679"/>
      <c r="G154" s="679"/>
      <c r="H154" s="679"/>
      <c r="I154" s="679"/>
      <c r="J154" s="213" t="s">
        <v>1626</v>
      </c>
    </row>
    <row r="155" spans="2:10" x14ac:dyDescent="0.2">
      <c r="B155" s="761" t="s">
        <v>175</v>
      </c>
      <c r="C155" s="762"/>
      <c r="D155" s="762"/>
      <c r="E155" s="762"/>
      <c r="F155" s="763"/>
      <c r="G155" s="220" t="s">
        <v>185</v>
      </c>
      <c r="H155" s="220" t="s">
        <v>186</v>
      </c>
      <c r="I155" s="216" t="s">
        <v>184</v>
      </c>
      <c r="J155" s="214" t="s">
        <v>179</v>
      </c>
    </row>
    <row r="156" spans="2:10" x14ac:dyDescent="0.2">
      <c r="B156" s="701"/>
      <c r="C156" s="799"/>
      <c r="D156" s="799"/>
      <c r="E156" s="799"/>
      <c r="F156" s="800"/>
      <c r="G156" s="103">
        <v>6.3</v>
      </c>
      <c r="H156" s="103">
        <v>1.6</v>
      </c>
      <c r="I156" s="217">
        <v>10.08</v>
      </c>
      <c r="J156" s="695" t="s">
        <v>184</v>
      </c>
    </row>
    <row r="157" spans="2:10" x14ac:dyDescent="0.2">
      <c r="B157" s="706" t="s">
        <v>180</v>
      </c>
      <c r="C157" s="707"/>
      <c r="D157" s="707"/>
      <c r="E157" s="681"/>
      <c r="F157" s="681"/>
      <c r="G157" s="681"/>
      <c r="H157" s="682"/>
      <c r="I157" s="174">
        <v>10.08</v>
      </c>
      <c r="J157" s="765"/>
    </row>
    <row r="158" spans="2:10" ht="12.75" customHeight="1" x14ac:dyDescent="0.2">
      <c r="B158" s="213" t="s">
        <v>740</v>
      </c>
      <c r="C158" s="213">
        <v>96542</v>
      </c>
      <c r="D158" s="679" t="s">
        <v>1674</v>
      </c>
      <c r="E158" s="679"/>
      <c r="F158" s="679"/>
      <c r="G158" s="679"/>
      <c r="H158" s="679"/>
      <c r="I158" s="679"/>
      <c r="J158" s="213" t="s">
        <v>42</v>
      </c>
    </row>
    <row r="159" spans="2:10" x14ac:dyDescent="0.2">
      <c r="B159" s="686" t="s">
        <v>175</v>
      </c>
      <c r="C159" s="687"/>
      <c r="D159" s="687"/>
      <c r="E159" s="687"/>
      <c r="F159" s="687"/>
      <c r="G159" s="687"/>
      <c r="H159" s="688"/>
      <c r="I159" s="216" t="s">
        <v>178</v>
      </c>
      <c r="J159" s="168" t="s">
        <v>179</v>
      </c>
    </row>
    <row r="160" spans="2:10" x14ac:dyDescent="0.2">
      <c r="B160" s="683" t="s">
        <v>592</v>
      </c>
      <c r="C160" s="684"/>
      <c r="D160" s="684"/>
      <c r="E160" s="684"/>
      <c r="F160" s="684"/>
      <c r="G160" s="684"/>
      <c r="H160" s="685"/>
      <c r="I160" s="171">
        <v>111.1</v>
      </c>
      <c r="J160" s="695" t="s">
        <v>178</v>
      </c>
    </row>
    <row r="161" spans="2:10" x14ac:dyDescent="0.2">
      <c r="B161" s="680" t="s">
        <v>180</v>
      </c>
      <c r="C161" s="681"/>
      <c r="D161" s="681"/>
      <c r="E161" s="681"/>
      <c r="F161" s="681"/>
      <c r="G161" s="681"/>
      <c r="H161" s="682"/>
      <c r="I161" s="225">
        <v>111.1</v>
      </c>
      <c r="J161" s="765"/>
    </row>
    <row r="162" spans="2:10" ht="12.75" customHeight="1" x14ac:dyDescent="0.2">
      <c r="B162" s="213" t="s">
        <v>741</v>
      </c>
      <c r="C162" s="213">
        <v>95241</v>
      </c>
      <c r="D162" s="679" t="s">
        <v>1676</v>
      </c>
      <c r="E162" s="679"/>
      <c r="F162" s="679"/>
      <c r="G162" s="679"/>
      <c r="H162" s="679"/>
      <c r="I162" s="679"/>
      <c r="J162" s="213" t="s">
        <v>42</v>
      </c>
    </row>
    <row r="163" spans="2:10" x14ac:dyDescent="0.2">
      <c r="B163" s="686" t="s">
        <v>175</v>
      </c>
      <c r="C163" s="687"/>
      <c r="D163" s="687"/>
      <c r="E163" s="687"/>
      <c r="F163" s="687"/>
      <c r="G163" s="687"/>
      <c r="H163" s="688"/>
      <c r="I163" s="216" t="s">
        <v>178</v>
      </c>
      <c r="J163" s="168" t="s">
        <v>179</v>
      </c>
    </row>
    <row r="164" spans="2:10" x14ac:dyDescent="0.2">
      <c r="B164" s="683" t="s">
        <v>592</v>
      </c>
      <c r="C164" s="684"/>
      <c r="D164" s="684"/>
      <c r="E164" s="684"/>
      <c r="F164" s="684"/>
      <c r="G164" s="684"/>
      <c r="H164" s="685"/>
      <c r="I164" s="171">
        <v>27.774999999999999</v>
      </c>
      <c r="J164" s="695" t="s">
        <v>178</v>
      </c>
    </row>
    <row r="165" spans="2:10" x14ac:dyDescent="0.2">
      <c r="B165" s="680" t="s">
        <v>180</v>
      </c>
      <c r="C165" s="681"/>
      <c r="D165" s="681"/>
      <c r="E165" s="681"/>
      <c r="F165" s="681"/>
      <c r="G165" s="681"/>
      <c r="H165" s="682"/>
      <c r="I165" s="225">
        <v>27.774999999999999</v>
      </c>
      <c r="J165" s="765"/>
    </row>
    <row r="166" spans="2:10" ht="12.75" customHeight="1" x14ac:dyDescent="0.2">
      <c r="B166" s="213" t="s">
        <v>742</v>
      </c>
      <c r="C166" s="213">
        <v>96543</v>
      </c>
      <c r="D166" s="679" t="s">
        <v>1654</v>
      </c>
      <c r="E166" s="679"/>
      <c r="F166" s="679"/>
      <c r="G166" s="679"/>
      <c r="H166" s="679"/>
      <c r="I166" s="679"/>
      <c r="J166" s="213" t="s">
        <v>147</v>
      </c>
    </row>
    <row r="167" spans="2:10" x14ac:dyDescent="0.2">
      <c r="B167" s="686" t="s">
        <v>175</v>
      </c>
      <c r="C167" s="687"/>
      <c r="D167" s="687"/>
      <c r="E167" s="687"/>
      <c r="F167" s="687"/>
      <c r="G167" s="687"/>
      <c r="H167" s="688"/>
      <c r="I167" s="216" t="s">
        <v>2122</v>
      </c>
      <c r="J167" s="168" t="s">
        <v>179</v>
      </c>
    </row>
    <row r="168" spans="2:10" x14ac:dyDescent="0.2">
      <c r="B168" s="683" t="s">
        <v>592</v>
      </c>
      <c r="C168" s="684"/>
      <c r="D168" s="684"/>
      <c r="E168" s="684"/>
      <c r="F168" s="684"/>
      <c r="G168" s="684"/>
      <c r="H168" s="685"/>
      <c r="I168" s="171">
        <v>127.4</v>
      </c>
      <c r="J168" s="695" t="s">
        <v>2122</v>
      </c>
    </row>
    <row r="169" spans="2:10" x14ac:dyDescent="0.2">
      <c r="B169" s="680" t="s">
        <v>180</v>
      </c>
      <c r="C169" s="681"/>
      <c r="D169" s="681"/>
      <c r="E169" s="681"/>
      <c r="F169" s="681"/>
      <c r="G169" s="681"/>
      <c r="H169" s="682"/>
      <c r="I169" s="225">
        <v>127.4</v>
      </c>
      <c r="J169" s="765"/>
    </row>
    <row r="170" spans="2:10" ht="12.75" customHeight="1" x14ac:dyDescent="0.2">
      <c r="B170" s="213" t="s">
        <v>743</v>
      </c>
      <c r="C170" s="213">
        <v>96544</v>
      </c>
      <c r="D170" s="679" t="s">
        <v>1656</v>
      </c>
      <c r="E170" s="679"/>
      <c r="F170" s="679"/>
      <c r="G170" s="679"/>
      <c r="H170" s="679"/>
      <c r="I170" s="679"/>
      <c r="J170" s="213" t="s">
        <v>147</v>
      </c>
    </row>
    <row r="171" spans="2:10" x14ac:dyDescent="0.2">
      <c r="B171" s="686" t="s">
        <v>175</v>
      </c>
      <c r="C171" s="687"/>
      <c r="D171" s="687"/>
      <c r="E171" s="687"/>
      <c r="F171" s="687"/>
      <c r="G171" s="687"/>
      <c r="H171" s="688"/>
      <c r="I171" s="216" t="s">
        <v>2122</v>
      </c>
      <c r="J171" s="168" t="s">
        <v>179</v>
      </c>
    </row>
    <row r="172" spans="2:10" x14ac:dyDescent="0.2">
      <c r="B172" s="683" t="s">
        <v>592</v>
      </c>
      <c r="C172" s="684"/>
      <c r="D172" s="684"/>
      <c r="E172" s="684"/>
      <c r="F172" s="684"/>
      <c r="G172" s="684"/>
      <c r="H172" s="685"/>
      <c r="I172" s="171">
        <v>69.7</v>
      </c>
      <c r="J172" s="695" t="s">
        <v>2122</v>
      </c>
    </row>
    <row r="173" spans="2:10" x14ac:dyDescent="0.2">
      <c r="B173" s="680" t="s">
        <v>180</v>
      </c>
      <c r="C173" s="681"/>
      <c r="D173" s="681"/>
      <c r="E173" s="681"/>
      <c r="F173" s="681"/>
      <c r="G173" s="681"/>
      <c r="H173" s="682"/>
      <c r="I173" s="225">
        <v>69.7</v>
      </c>
      <c r="J173" s="765"/>
    </row>
    <row r="174" spans="2:10" ht="12.75" customHeight="1" x14ac:dyDescent="0.2">
      <c r="B174" s="213" t="s">
        <v>744</v>
      </c>
      <c r="C174" s="213">
        <v>96545</v>
      </c>
      <c r="D174" s="679" t="s">
        <v>1658</v>
      </c>
      <c r="E174" s="679"/>
      <c r="F174" s="679"/>
      <c r="G174" s="679"/>
      <c r="H174" s="679"/>
      <c r="I174" s="679"/>
      <c r="J174" s="213" t="s">
        <v>147</v>
      </c>
    </row>
    <row r="175" spans="2:10" x14ac:dyDescent="0.2">
      <c r="B175" s="686" t="s">
        <v>175</v>
      </c>
      <c r="C175" s="687"/>
      <c r="D175" s="687"/>
      <c r="E175" s="687"/>
      <c r="F175" s="687"/>
      <c r="G175" s="687"/>
      <c r="H175" s="688"/>
      <c r="I175" s="216" t="s">
        <v>2122</v>
      </c>
      <c r="J175" s="168" t="s">
        <v>179</v>
      </c>
    </row>
    <row r="176" spans="2:10" x14ac:dyDescent="0.2">
      <c r="B176" s="683" t="s">
        <v>592</v>
      </c>
      <c r="C176" s="684"/>
      <c r="D176" s="684"/>
      <c r="E176" s="684"/>
      <c r="F176" s="684"/>
      <c r="G176" s="684"/>
      <c r="H176" s="685"/>
      <c r="I176" s="171">
        <v>35.6</v>
      </c>
      <c r="J176" s="695" t="s">
        <v>2122</v>
      </c>
    </row>
    <row r="177" spans="2:10" x14ac:dyDescent="0.2">
      <c r="B177" s="680" t="s">
        <v>180</v>
      </c>
      <c r="C177" s="681"/>
      <c r="D177" s="681"/>
      <c r="E177" s="681"/>
      <c r="F177" s="681"/>
      <c r="G177" s="681"/>
      <c r="H177" s="682"/>
      <c r="I177" s="225">
        <v>35.6</v>
      </c>
      <c r="J177" s="765"/>
    </row>
    <row r="178" spans="2:10" ht="12.75" customHeight="1" x14ac:dyDescent="0.2">
      <c r="B178" s="213" t="s">
        <v>745</v>
      </c>
      <c r="C178" s="213">
        <v>96546</v>
      </c>
      <c r="D178" s="679" t="s">
        <v>1660</v>
      </c>
      <c r="E178" s="679"/>
      <c r="F178" s="679"/>
      <c r="G178" s="679"/>
      <c r="H178" s="679"/>
      <c r="I178" s="679"/>
      <c r="J178" s="213" t="s">
        <v>147</v>
      </c>
    </row>
    <row r="179" spans="2:10" x14ac:dyDescent="0.2">
      <c r="B179" s="686" t="s">
        <v>175</v>
      </c>
      <c r="C179" s="687"/>
      <c r="D179" s="687"/>
      <c r="E179" s="687"/>
      <c r="F179" s="687"/>
      <c r="G179" s="687"/>
      <c r="H179" s="688"/>
      <c r="I179" s="216" t="s">
        <v>2122</v>
      </c>
      <c r="J179" s="168" t="s">
        <v>179</v>
      </c>
    </row>
    <row r="180" spans="2:10" x14ac:dyDescent="0.2">
      <c r="B180" s="683" t="s">
        <v>592</v>
      </c>
      <c r="C180" s="684"/>
      <c r="D180" s="684"/>
      <c r="E180" s="684"/>
      <c r="F180" s="684"/>
      <c r="G180" s="684"/>
      <c r="H180" s="685"/>
      <c r="I180" s="171">
        <v>128.4</v>
      </c>
      <c r="J180" s="695" t="s">
        <v>2122</v>
      </c>
    </row>
    <row r="181" spans="2:10" x14ac:dyDescent="0.2">
      <c r="B181" s="680" t="s">
        <v>180</v>
      </c>
      <c r="C181" s="681"/>
      <c r="D181" s="681"/>
      <c r="E181" s="681"/>
      <c r="F181" s="681"/>
      <c r="G181" s="681"/>
      <c r="H181" s="682"/>
      <c r="I181" s="225">
        <v>128.4</v>
      </c>
      <c r="J181" s="765"/>
    </row>
    <row r="182" spans="2:10" ht="12.75" customHeight="1" x14ac:dyDescent="0.2">
      <c r="B182" s="213" t="s">
        <v>746</v>
      </c>
      <c r="C182" s="213">
        <v>104920</v>
      </c>
      <c r="D182" s="679" t="s">
        <v>1662</v>
      </c>
      <c r="E182" s="679"/>
      <c r="F182" s="679"/>
      <c r="G182" s="679"/>
      <c r="H182" s="679"/>
      <c r="I182" s="679"/>
      <c r="J182" s="213" t="s">
        <v>147</v>
      </c>
    </row>
    <row r="183" spans="2:10" x14ac:dyDescent="0.2">
      <c r="B183" s="686" t="s">
        <v>175</v>
      </c>
      <c r="C183" s="687"/>
      <c r="D183" s="687"/>
      <c r="E183" s="687"/>
      <c r="F183" s="687"/>
      <c r="G183" s="687"/>
      <c r="H183" s="688"/>
      <c r="I183" s="216" t="s">
        <v>2122</v>
      </c>
      <c r="J183" s="168" t="s">
        <v>179</v>
      </c>
    </row>
    <row r="184" spans="2:10" x14ac:dyDescent="0.2">
      <c r="B184" s="683" t="s">
        <v>592</v>
      </c>
      <c r="C184" s="684"/>
      <c r="D184" s="684"/>
      <c r="E184" s="684"/>
      <c r="F184" s="684"/>
      <c r="G184" s="684"/>
      <c r="H184" s="685"/>
      <c r="I184" s="171">
        <v>85.4</v>
      </c>
      <c r="J184" s="695" t="s">
        <v>2122</v>
      </c>
    </row>
    <row r="185" spans="2:10" x14ac:dyDescent="0.2">
      <c r="B185" s="680" t="s">
        <v>180</v>
      </c>
      <c r="C185" s="681"/>
      <c r="D185" s="681"/>
      <c r="E185" s="681"/>
      <c r="F185" s="681"/>
      <c r="G185" s="681"/>
      <c r="H185" s="682"/>
      <c r="I185" s="225">
        <v>85.4</v>
      </c>
      <c r="J185" s="765"/>
    </row>
    <row r="186" spans="2:10" ht="12.75" customHeight="1" x14ac:dyDescent="0.2">
      <c r="B186" s="213" t="s">
        <v>747</v>
      </c>
      <c r="C186" s="213">
        <v>104921</v>
      </c>
      <c r="D186" s="679" t="s">
        <v>1678</v>
      </c>
      <c r="E186" s="679"/>
      <c r="F186" s="679"/>
      <c r="G186" s="679"/>
      <c r="H186" s="679"/>
      <c r="I186" s="679"/>
      <c r="J186" s="213" t="s">
        <v>147</v>
      </c>
    </row>
    <row r="187" spans="2:10" x14ac:dyDescent="0.2">
      <c r="B187" s="686" t="s">
        <v>175</v>
      </c>
      <c r="C187" s="687"/>
      <c r="D187" s="687"/>
      <c r="E187" s="687"/>
      <c r="F187" s="687"/>
      <c r="G187" s="687"/>
      <c r="H187" s="688"/>
      <c r="I187" s="216" t="s">
        <v>2122</v>
      </c>
      <c r="J187" s="168" t="s">
        <v>179</v>
      </c>
    </row>
    <row r="188" spans="2:10" x14ac:dyDescent="0.2">
      <c r="B188" s="683" t="s">
        <v>592</v>
      </c>
      <c r="C188" s="684"/>
      <c r="D188" s="684"/>
      <c r="E188" s="684"/>
      <c r="F188" s="684"/>
      <c r="G188" s="684"/>
      <c r="H188" s="685"/>
      <c r="I188" s="171">
        <v>48.7</v>
      </c>
      <c r="J188" s="695" t="s">
        <v>2122</v>
      </c>
    </row>
    <row r="189" spans="2:10" x14ac:dyDescent="0.2">
      <c r="B189" s="680" t="s">
        <v>180</v>
      </c>
      <c r="C189" s="681"/>
      <c r="D189" s="681"/>
      <c r="E189" s="681"/>
      <c r="F189" s="681"/>
      <c r="G189" s="681"/>
      <c r="H189" s="682"/>
      <c r="I189" s="225">
        <v>48.7</v>
      </c>
      <c r="J189" s="765"/>
    </row>
    <row r="190" spans="2:10" ht="12.75" customHeight="1" x14ac:dyDescent="0.2">
      <c r="B190" s="213" t="s">
        <v>748</v>
      </c>
      <c r="C190" s="213">
        <v>94965</v>
      </c>
      <c r="D190" s="679" t="s">
        <v>1664</v>
      </c>
      <c r="E190" s="679"/>
      <c r="F190" s="679"/>
      <c r="G190" s="679"/>
      <c r="H190" s="679"/>
      <c r="I190" s="679"/>
      <c r="J190" s="213" t="s">
        <v>1626</v>
      </c>
    </row>
    <row r="191" spans="2:10" x14ac:dyDescent="0.2">
      <c r="B191" s="686" t="s">
        <v>175</v>
      </c>
      <c r="C191" s="687"/>
      <c r="D191" s="687"/>
      <c r="E191" s="687"/>
      <c r="F191" s="687"/>
      <c r="G191" s="687"/>
      <c r="H191" s="688"/>
      <c r="I191" s="216" t="s">
        <v>184</v>
      </c>
      <c r="J191" s="168" t="s">
        <v>179</v>
      </c>
    </row>
    <row r="192" spans="2:10" x14ac:dyDescent="0.2">
      <c r="B192" s="683" t="s">
        <v>592</v>
      </c>
      <c r="C192" s="684"/>
      <c r="D192" s="684"/>
      <c r="E192" s="684"/>
      <c r="F192" s="684"/>
      <c r="G192" s="684"/>
      <c r="H192" s="685"/>
      <c r="I192" s="171">
        <v>6.3</v>
      </c>
      <c r="J192" s="695" t="s">
        <v>184</v>
      </c>
    </row>
    <row r="193" spans="2:10" x14ac:dyDescent="0.2">
      <c r="B193" s="680" t="s">
        <v>180</v>
      </c>
      <c r="C193" s="681"/>
      <c r="D193" s="681"/>
      <c r="E193" s="681"/>
      <c r="F193" s="681"/>
      <c r="G193" s="681"/>
      <c r="H193" s="682"/>
      <c r="I193" s="225">
        <v>6.3</v>
      </c>
      <c r="J193" s="765"/>
    </row>
    <row r="194" spans="2:10" ht="12.75" customHeight="1" x14ac:dyDescent="0.2">
      <c r="B194" s="213" t="s">
        <v>749</v>
      </c>
      <c r="C194" s="213">
        <v>103670</v>
      </c>
      <c r="D194" s="679" t="s">
        <v>1666</v>
      </c>
      <c r="E194" s="679"/>
      <c r="F194" s="679"/>
      <c r="G194" s="679"/>
      <c r="H194" s="679"/>
      <c r="I194" s="679"/>
      <c r="J194" s="213" t="s">
        <v>1626</v>
      </c>
    </row>
    <row r="195" spans="2:10" x14ac:dyDescent="0.2">
      <c r="B195" s="686" t="s">
        <v>175</v>
      </c>
      <c r="C195" s="687"/>
      <c r="D195" s="687"/>
      <c r="E195" s="687"/>
      <c r="F195" s="687"/>
      <c r="G195" s="687"/>
      <c r="H195" s="688"/>
      <c r="I195" s="216" t="s">
        <v>184</v>
      </c>
      <c r="J195" s="168" t="s">
        <v>179</v>
      </c>
    </row>
    <row r="196" spans="2:10" x14ac:dyDescent="0.2">
      <c r="B196" s="683" t="s">
        <v>648</v>
      </c>
      <c r="C196" s="684"/>
      <c r="D196" s="684"/>
      <c r="E196" s="684"/>
      <c r="F196" s="684"/>
      <c r="G196" s="684"/>
      <c r="H196" s="685"/>
      <c r="I196" s="171">
        <v>6.3</v>
      </c>
      <c r="J196" s="695" t="s">
        <v>184</v>
      </c>
    </row>
    <row r="197" spans="2:10" x14ac:dyDescent="0.2">
      <c r="B197" s="680" t="s">
        <v>180</v>
      </c>
      <c r="C197" s="681"/>
      <c r="D197" s="681"/>
      <c r="E197" s="681"/>
      <c r="F197" s="681"/>
      <c r="G197" s="681"/>
      <c r="H197" s="682"/>
      <c r="I197" s="225">
        <v>6.3</v>
      </c>
      <c r="J197" s="765"/>
    </row>
    <row r="198" spans="2:10" ht="12.75" customHeight="1" x14ac:dyDescent="0.2">
      <c r="B198" s="213" t="s">
        <v>750</v>
      </c>
      <c r="C198" s="213">
        <v>98557</v>
      </c>
      <c r="D198" s="679" t="s">
        <v>1668</v>
      </c>
      <c r="E198" s="679"/>
      <c r="F198" s="679"/>
      <c r="G198" s="679"/>
      <c r="H198" s="679"/>
      <c r="I198" s="679"/>
      <c r="J198" s="213" t="s">
        <v>42</v>
      </c>
    </row>
    <row r="199" spans="2:10" x14ac:dyDescent="0.2">
      <c r="B199" s="686" t="s">
        <v>175</v>
      </c>
      <c r="C199" s="687"/>
      <c r="D199" s="687"/>
      <c r="E199" s="687"/>
      <c r="F199" s="687"/>
      <c r="G199" s="687"/>
      <c r="H199" s="688"/>
      <c r="I199" s="216" t="s">
        <v>178</v>
      </c>
      <c r="J199" s="168" t="s">
        <v>179</v>
      </c>
    </row>
    <row r="200" spans="2:10" x14ac:dyDescent="0.2">
      <c r="B200" s="683" t="s">
        <v>649</v>
      </c>
      <c r="C200" s="684"/>
      <c r="D200" s="684"/>
      <c r="E200" s="684"/>
      <c r="F200" s="684"/>
      <c r="G200" s="684"/>
      <c r="H200" s="685"/>
      <c r="I200" s="171">
        <v>111.1</v>
      </c>
      <c r="J200" s="695" t="s">
        <v>178</v>
      </c>
    </row>
    <row r="201" spans="2:10" x14ac:dyDescent="0.2">
      <c r="B201" s="680" t="s">
        <v>180</v>
      </c>
      <c r="C201" s="681"/>
      <c r="D201" s="681"/>
      <c r="E201" s="681"/>
      <c r="F201" s="681"/>
      <c r="G201" s="681"/>
      <c r="H201" s="682"/>
      <c r="I201" s="225">
        <v>111.1</v>
      </c>
      <c r="J201" s="765"/>
    </row>
    <row r="202" spans="2:10" ht="12.75" customHeight="1" x14ac:dyDescent="0.2">
      <c r="B202" s="213" t="s">
        <v>751</v>
      </c>
      <c r="C202" s="213">
        <v>93382</v>
      </c>
      <c r="D202" s="679" t="s">
        <v>1670</v>
      </c>
      <c r="E202" s="679"/>
      <c r="F202" s="679"/>
      <c r="G202" s="679"/>
      <c r="H202" s="679"/>
      <c r="I202" s="679"/>
      <c r="J202" s="213" t="s">
        <v>1626</v>
      </c>
    </row>
    <row r="203" spans="2:10" x14ac:dyDescent="0.2">
      <c r="B203" s="686" t="s">
        <v>175</v>
      </c>
      <c r="C203" s="687"/>
      <c r="D203" s="687"/>
      <c r="E203" s="687"/>
      <c r="F203" s="687"/>
      <c r="G203" s="687"/>
      <c r="H203" s="688"/>
      <c r="I203" s="216" t="s">
        <v>184</v>
      </c>
      <c r="J203" s="168" t="s">
        <v>179</v>
      </c>
    </row>
    <row r="204" spans="2:10" x14ac:dyDescent="0.2">
      <c r="B204" s="701" t="s">
        <v>593</v>
      </c>
      <c r="C204" s="684"/>
      <c r="D204" s="684"/>
      <c r="E204" s="684"/>
      <c r="F204" s="684"/>
      <c r="G204" s="684"/>
      <c r="H204" s="685"/>
      <c r="I204" s="171">
        <v>3.7800000000000002</v>
      </c>
      <c r="J204" s="695" t="s">
        <v>184</v>
      </c>
    </row>
    <row r="205" spans="2:10" x14ac:dyDescent="0.2">
      <c r="B205" s="680" t="s">
        <v>180</v>
      </c>
      <c r="C205" s="681"/>
      <c r="D205" s="681"/>
      <c r="E205" s="681"/>
      <c r="F205" s="681"/>
      <c r="G205" s="681"/>
      <c r="H205" s="682"/>
      <c r="I205" s="225">
        <v>3.7800000000000002</v>
      </c>
      <c r="J205" s="765"/>
    </row>
    <row r="206" spans="2:10" x14ac:dyDescent="0.2">
      <c r="B206" s="106" t="s">
        <v>684</v>
      </c>
      <c r="C206" s="212"/>
      <c r="D206" s="61" t="s">
        <v>594</v>
      </c>
      <c r="E206" s="61"/>
      <c r="F206" s="61"/>
      <c r="G206" s="61"/>
      <c r="H206" s="61"/>
      <c r="I206" s="61"/>
      <c r="J206" s="62"/>
    </row>
    <row r="207" spans="2:10" ht="12.75" customHeight="1" x14ac:dyDescent="0.2">
      <c r="B207" s="213" t="s">
        <v>752</v>
      </c>
      <c r="C207" s="213">
        <v>92431</v>
      </c>
      <c r="D207" s="679" t="s">
        <v>1680</v>
      </c>
      <c r="E207" s="679"/>
      <c r="F207" s="679"/>
      <c r="G207" s="679"/>
      <c r="H207" s="679"/>
      <c r="I207" s="679"/>
      <c r="J207" s="213" t="s">
        <v>42</v>
      </c>
    </row>
    <row r="208" spans="2:10" x14ac:dyDescent="0.2">
      <c r="B208" s="686" t="s">
        <v>175</v>
      </c>
      <c r="C208" s="687"/>
      <c r="D208" s="687"/>
      <c r="E208" s="687"/>
      <c r="F208" s="687"/>
      <c r="G208" s="687"/>
      <c r="H208" s="688"/>
      <c r="I208" s="216" t="s">
        <v>178</v>
      </c>
      <c r="J208" s="168" t="s">
        <v>179</v>
      </c>
    </row>
    <row r="209" spans="2:10" x14ac:dyDescent="0.2">
      <c r="B209" s="683" t="s">
        <v>592</v>
      </c>
      <c r="C209" s="684"/>
      <c r="D209" s="684"/>
      <c r="E209" s="684"/>
      <c r="F209" s="684"/>
      <c r="G209" s="684"/>
      <c r="H209" s="685"/>
      <c r="I209" s="171">
        <v>92.4</v>
      </c>
      <c r="J209" s="695" t="s">
        <v>178</v>
      </c>
    </row>
    <row r="210" spans="2:10" x14ac:dyDescent="0.2">
      <c r="B210" s="680" t="s">
        <v>180</v>
      </c>
      <c r="C210" s="681"/>
      <c r="D210" s="681"/>
      <c r="E210" s="681"/>
      <c r="F210" s="681"/>
      <c r="G210" s="681"/>
      <c r="H210" s="682"/>
      <c r="I210" s="225">
        <v>92.4</v>
      </c>
      <c r="J210" s="765"/>
    </row>
    <row r="211" spans="2:10" ht="12.75" customHeight="1" x14ac:dyDescent="0.2">
      <c r="B211" s="213" t="s">
        <v>753</v>
      </c>
      <c r="C211" s="213">
        <v>92759</v>
      </c>
      <c r="D211" s="679" t="s">
        <v>1682</v>
      </c>
      <c r="E211" s="679"/>
      <c r="F211" s="679"/>
      <c r="G211" s="679"/>
      <c r="H211" s="679"/>
      <c r="I211" s="679"/>
      <c r="J211" s="213" t="s">
        <v>147</v>
      </c>
    </row>
    <row r="212" spans="2:10" x14ac:dyDescent="0.2">
      <c r="B212" s="686" t="s">
        <v>175</v>
      </c>
      <c r="C212" s="687"/>
      <c r="D212" s="687"/>
      <c r="E212" s="687"/>
      <c r="F212" s="687"/>
      <c r="G212" s="687"/>
      <c r="H212" s="688"/>
      <c r="I212" s="216" t="s">
        <v>2122</v>
      </c>
      <c r="J212" s="168" t="s">
        <v>179</v>
      </c>
    </row>
    <row r="213" spans="2:10" x14ac:dyDescent="0.2">
      <c r="B213" s="683" t="s">
        <v>592</v>
      </c>
      <c r="C213" s="684"/>
      <c r="D213" s="684"/>
      <c r="E213" s="684"/>
      <c r="F213" s="684"/>
      <c r="G213" s="684"/>
      <c r="H213" s="685"/>
      <c r="I213" s="171">
        <v>119.7</v>
      </c>
      <c r="J213" s="695" t="s">
        <v>2122</v>
      </c>
    </row>
    <row r="214" spans="2:10" x14ac:dyDescent="0.2">
      <c r="B214" s="680" t="s">
        <v>180</v>
      </c>
      <c r="C214" s="681"/>
      <c r="D214" s="681"/>
      <c r="E214" s="681"/>
      <c r="F214" s="681"/>
      <c r="G214" s="681"/>
      <c r="H214" s="682"/>
      <c r="I214" s="225">
        <v>119.7</v>
      </c>
      <c r="J214" s="765"/>
    </row>
    <row r="215" spans="2:10" ht="12.75" customHeight="1" x14ac:dyDescent="0.2">
      <c r="B215" s="213" t="s">
        <v>754</v>
      </c>
      <c r="C215" s="213">
        <v>92762</v>
      </c>
      <c r="D215" s="679" t="s">
        <v>1684</v>
      </c>
      <c r="E215" s="679"/>
      <c r="F215" s="679"/>
      <c r="G215" s="679"/>
      <c r="H215" s="679"/>
      <c r="I215" s="679"/>
      <c r="J215" s="213" t="s">
        <v>147</v>
      </c>
    </row>
    <row r="216" spans="2:10" x14ac:dyDescent="0.2">
      <c r="B216" s="686" t="s">
        <v>175</v>
      </c>
      <c r="C216" s="687"/>
      <c r="D216" s="687"/>
      <c r="E216" s="687"/>
      <c r="F216" s="687"/>
      <c r="G216" s="687"/>
      <c r="H216" s="688"/>
      <c r="I216" s="216" t="s">
        <v>2122</v>
      </c>
      <c r="J216" s="168" t="s">
        <v>179</v>
      </c>
    </row>
    <row r="217" spans="2:10" x14ac:dyDescent="0.2">
      <c r="B217" s="683" t="s">
        <v>592</v>
      </c>
      <c r="C217" s="684"/>
      <c r="D217" s="684"/>
      <c r="E217" s="684"/>
      <c r="F217" s="684"/>
      <c r="G217" s="684"/>
      <c r="H217" s="685"/>
      <c r="I217" s="171">
        <v>287.3</v>
      </c>
      <c r="J217" s="695" t="s">
        <v>2122</v>
      </c>
    </row>
    <row r="218" spans="2:10" x14ac:dyDescent="0.2">
      <c r="B218" s="680" t="s">
        <v>180</v>
      </c>
      <c r="C218" s="681"/>
      <c r="D218" s="681"/>
      <c r="E218" s="681"/>
      <c r="F218" s="681"/>
      <c r="G218" s="681"/>
      <c r="H218" s="682"/>
      <c r="I218" s="225">
        <v>287.3</v>
      </c>
      <c r="J218" s="765"/>
    </row>
    <row r="219" spans="2:10" ht="12.75" customHeight="1" x14ac:dyDescent="0.2">
      <c r="B219" s="213" t="s">
        <v>755</v>
      </c>
      <c r="C219" s="213">
        <v>92763</v>
      </c>
      <c r="D219" s="679" t="s">
        <v>1686</v>
      </c>
      <c r="E219" s="679"/>
      <c r="F219" s="679"/>
      <c r="G219" s="679"/>
      <c r="H219" s="679"/>
      <c r="I219" s="679"/>
      <c r="J219" s="213" t="s">
        <v>147</v>
      </c>
    </row>
    <row r="220" spans="2:10" x14ac:dyDescent="0.2">
      <c r="B220" s="686" t="s">
        <v>175</v>
      </c>
      <c r="C220" s="687"/>
      <c r="D220" s="687"/>
      <c r="E220" s="687"/>
      <c r="F220" s="687"/>
      <c r="G220" s="687"/>
      <c r="H220" s="688"/>
      <c r="I220" s="216" t="s">
        <v>2122</v>
      </c>
      <c r="J220" s="168" t="s">
        <v>179</v>
      </c>
    </row>
    <row r="221" spans="2:10" x14ac:dyDescent="0.2">
      <c r="B221" s="683" t="s">
        <v>592</v>
      </c>
      <c r="C221" s="684"/>
      <c r="D221" s="684"/>
      <c r="E221" s="684"/>
      <c r="F221" s="684"/>
      <c r="G221" s="684"/>
      <c r="H221" s="685"/>
      <c r="I221" s="171">
        <v>320.8</v>
      </c>
      <c r="J221" s="695" t="s">
        <v>2122</v>
      </c>
    </row>
    <row r="222" spans="2:10" x14ac:dyDescent="0.2">
      <c r="B222" s="680" t="s">
        <v>180</v>
      </c>
      <c r="C222" s="681"/>
      <c r="D222" s="681"/>
      <c r="E222" s="681"/>
      <c r="F222" s="681"/>
      <c r="G222" s="681"/>
      <c r="H222" s="682"/>
      <c r="I222" s="225">
        <v>320.8</v>
      </c>
      <c r="J222" s="765"/>
    </row>
    <row r="223" spans="2:10" ht="12.75" customHeight="1" x14ac:dyDescent="0.2">
      <c r="B223" s="213" t="s">
        <v>756</v>
      </c>
      <c r="C223" s="213">
        <v>94965</v>
      </c>
      <c r="D223" s="679" t="s">
        <v>1664</v>
      </c>
      <c r="E223" s="679"/>
      <c r="F223" s="679"/>
      <c r="G223" s="679"/>
      <c r="H223" s="679"/>
      <c r="I223" s="679"/>
      <c r="J223" s="213" t="s">
        <v>1626</v>
      </c>
    </row>
    <row r="224" spans="2:10" x14ac:dyDescent="0.2">
      <c r="B224" s="686" t="s">
        <v>175</v>
      </c>
      <c r="C224" s="687"/>
      <c r="D224" s="687"/>
      <c r="E224" s="687"/>
      <c r="F224" s="687"/>
      <c r="G224" s="687"/>
      <c r="H224" s="688"/>
      <c r="I224" s="216" t="s">
        <v>184</v>
      </c>
      <c r="J224" s="168" t="s">
        <v>179</v>
      </c>
    </row>
    <row r="225" spans="2:10" x14ac:dyDescent="0.2">
      <c r="B225" s="683" t="s">
        <v>592</v>
      </c>
      <c r="C225" s="684"/>
      <c r="D225" s="684"/>
      <c r="E225" s="684"/>
      <c r="F225" s="684"/>
      <c r="G225" s="684"/>
      <c r="H225" s="685"/>
      <c r="I225" s="171">
        <v>4.4000000000000004</v>
      </c>
      <c r="J225" s="695" t="s">
        <v>184</v>
      </c>
    </row>
    <row r="226" spans="2:10" x14ac:dyDescent="0.2">
      <c r="B226" s="680" t="s">
        <v>180</v>
      </c>
      <c r="C226" s="681"/>
      <c r="D226" s="681"/>
      <c r="E226" s="681"/>
      <c r="F226" s="681"/>
      <c r="G226" s="681"/>
      <c r="H226" s="682"/>
      <c r="I226" s="225">
        <v>4.4000000000000004</v>
      </c>
      <c r="J226" s="765"/>
    </row>
    <row r="227" spans="2:10" ht="12.75" customHeight="1" x14ac:dyDescent="0.2">
      <c r="B227" s="213" t="s">
        <v>757</v>
      </c>
      <c r="C227" s="213">
        <v>103670</v>
      </c>
      <c r="D227" s="679" t="s">
        <v>1666</v>
      </c>
      <c r="E227" s="679"/>
      <c r="F227" s="679"/>
      <c r="G227" s="679"/>
      <c r="H227" s="679"/>
      <c r="I227" s="679"/>
      <c r="J227" s="213" t="s">
        <v>1626</v>
      </c>
    </row>
    <row r="228" spans="2:10" x14ac:dyDescent="0.2">
      <c r="B228" s="686" t="s">
        <v>175</v>
      </c>
      <c r="C228" s="687"/>
      <c r="D228" s="687"/>
      <c r="E228" s="687"/>
      <c r="F228" s="687"/>
      <c r="G228" s="687"/>
      <c r="H228" s="688"/>
      <c r="I228" s="216" t="s">
        <v>184</v>
      </c>
      <c r="J228" s="168" t="s">
        <v>179</v>
      </c>
    </row>
    <row r="229" spans="2:10" x14ac:dyDescent="0.2">
      <c r="B229" s="683" t="s">
        <v>648</v>
      </c>
      <c r="C229" s="684"/>
      <c r="D229" s="684"/>
      <c r="E229" s="684"/>
      <c r="F229" s="684"/>
      <c r="G229" s="684"/>
      <c r="H229" s="685"/>
      <c r="I229" s="171">
        <v>4.4000000000000004</v>
      </c>
      <c r="J229" s="695" t="s">
        <v>184</v>
      </c>
    </row>
    <row r="230" spans="2:10" x14ac:dyDescent="0.2">
      <c r="B230" s="680" t="s">
        <v>180</v>
      </c>
      <c r="C230" s="681"/>
      <c r="D230" s="681"/>
      <c r="E230" s="681"/>
      <c r="F230" s="681"/>
      <c r="G230" s="681"/>
      <c r="H230" s="682"/>
      <c r="I230" s="225">
        <v>4.4000000000000004</v>
      </c>
      <c r="J230" s="765"/>
    </row>
    <row r="231" spans="2:10" x14ac:dyDescent="0.2">
      <c r="B231" s="106" t="s">
        <v>685</v>
      </c>
      <c r="C231" s="212"/>
      <c r="D231" s="61" t="s">
        <v>218</v>
      </c>
      <c r="E231" s="61"/>
      <c r="F231" s="61"/>
      <c r="G231" s="61"/>
      <c r="H231" s="61"/>
      <c r="I231" s="61"/>
      <c r="J231" s="62"/>
    </row>
    <row r="232" spans="2:10" ht="12.75" customHeight="1" x14ac:dyDescent="0.2">
      <c r="B232" s="213" t="s">
        <v>758</v>
      </c>
      <c r="C232" s="213">
        <v>92431</v>
      </c>
      <c r="D232" s="679" t="s">
        <v>1680</v>
      </c>
      <c r="E232" s="679"/>
      <c r="F232" s="679"/>
      <c r="G232" s="679"/>
      <c r="H232" s="679"/>
      <c r="I232" s="679"/>
      <c r="J232" s="213" t="s">
        <v>42</v>
      </c>
    </row>
    <row r="233" spans="2:10" x14ac:dyDescent="0.2">
      <c r="B233" s="797" t="s">
        <v>175</v>
      </c>
      <c r="C233" s="798"/>
      <c r="D233" s="798"/>
      <c r="E233" s="762"/>
      <c r="F233" s="762"/>
      <c r="G233" s="762"/>
      <c r="H233" s="763"/>
      <c r="I233" s="216" t="s">
        <v>178</v>
      </c>
      <c r="J233" s="214" t="s">
        <v>179</v>
      </c>
    </row>
    <row r="234" spans="2:10" x14ac:dyDescent="0.2">
      <c r="B234" s="683" t="s">
        <v>592</v>
      </c>
      <c r="C234" s="684"/>
      <c r="D234" s="684"/>
      <c r="E234" s="684"/>
      <c r="F234" s="684"/>
      <c r="G234" s="684"/>
      <c r="H234" s="685"/>
      <c r="I234" s="217">
        <v>94.8</v>
      </c>
      <c r="J234" s="695" t="s">
        <v>178</v>
      </c>
    </row>
    <row r="235" spans="2:10" x14ac:dyDescent="0.2">
      <c r="B235" s="706"/>
      <c r="C235" s="707"/>
      <c r="D235" s="707"/>
      <c r="E235" s="681"/>
      <c r="F235" s="681"/>
      <c r="G235" s="681"/>
      <c r="H235" s="682"/>
      <c r="I235" s="174">
        <v>94.8</v>
      </c>
      <c r="J235" s="765"/>
    </row>
    <row r="236" spans="2:10" ht="12.75" customHeight="1" x14ac:dyDescent="0.2">
      <c r="B236" s="213" t="s">
        <v>759</v>
      </c>
      <c r="C236" s="213">
        <v>92759</v>
      </c>
      <c r="D236" s="679" t="s">
        <v>1682</v>
      </c>
      <c r="E236" s="679"/>
      <c r="F236" s="679"/>
      <c r="G236" s="679"/>
      <c r="H236" s="679"/>
      <c r="I236" s="679"/>
      <c r="J236" s="213" t="s">
        <v>147</v>
      </c>
    </row>
    <row r="237" spans="2:10" x14ac:dyDescent="0.2">
      <c r="B237" s="686" t="s">
        <v>175</v>
      </c>
      <c r="C237" s="687"/>
      <c r="D237" s="687"/>
      <c r="E237" s="687"/>
      <c r="F237" s="687"/>
      <c r="G237" s="687"/>
      <c r="H237" s="688"/>
      <c r="I237" s="216" t="s">
        <v>2122</v>
      </c>
      <c r="J237" s="168" t="s">
        <v>179</v>
      </c>
    </row>
    <row r="238" spans="2:10" x14ac:dyDescent="0.2">
      <c r="B238" s="683" t="s">
        <v>592</v>
      </c>
      <c r="C238" s="684"/>
      <c r="D238" s="684"/>
      <c r="E238" s="684"/>
      <c r="F238" s="684"/>
      <c r="G238" s="684"/>
      <c r="H238" s="685"/>
      <c r="I238" s="171">
        <v>123.4</v>
      </c>
      <c r="J238" s="695" t="s">
        <v>2122</v>
      </c>
    </row>
    <row r="239" spans="2:10" x14ac:dyDescent="0.2">
      <c r="B239" s="680" t="s">
        <v>180</v>
      </c>
      <c r="C239" s="681"/>
      <c r="D239" s="681"/>
      <c r="E239" s="681"/>
      <c r="F239" s="681"/>
      <c r="G239" s="681"/>
      <c r="H239" s="682"/>
      <c r="I239" s="225">
        <v>123.4</v>
      </c>
      <c r="J239" s="765"/>
    </row>
    <row r="240" spans="2:10" ht="12.75" customHeight="1" x14ac:dyDescent="0.2">
      <c r="B240" s="213" t="s">
        <v>760</v>
      </c>
      <c r="C240" s="213">
        <v>92762</v>
      </c>
      <c r="D240" s="679" t="s">
        <v>1684</v>
      </c>
      <c r="E240" s="679"/>
      <c r="F240" s="679"/>
      <c r="G240" s="679"/>
      <c r="H240" s="679"/>
      <c r="I240" s="679"/>
      <c r="J240" s="213" t="s">
        <v>147</v>
      </c>
    </row>
    <row r="241" spans="2:10" x14ac:dyDescent="0.2">
      <c r="B241" s="686" t="s">
        <v>175</v>
      </c>
      <c r="C241" s="687"/>
      <c r="D241" s="687"/>
      <c r="E241" s="687"/>
      <c r="F241" s="687"/>
      <c r="G241" s="687"/>
      <c r="H241" s="688"/>
      <c r="I241" s="216" t="s">
        <v>2122</v>
      </c>
      <c r="J241" s="168" t="s">
        <v>179</v>
      </c>
    </row>
    <row r="242" spans="2:10" x14ac:dyDescent="0.2">
      <c r="B242" s="683" t="s">
        <v>592</v>
      </c>
      <c r="C242" s="684"/>
      <c r="D242" s="684"/>
      <c r="E242" s="684"/>
      <c r="F242" s="684"/>
      <c r="G242" s="684"/>
      <c r="H242" s="685"/>
      <c r="I242" s="171">
        <v>305.39999999999998</v>
      </c>
      <c r="J242" s="695" t="s">
        <v>2122</v>
      </c>
    </row>
    <row r="243" spans="2:10" x14ac:dyDescent="0.2">
      <c r="B243" s="680" t="s">
        <v>180</v>
      </c>
      <c r="C243" s="681"/>
      <c r="D243" s="681"/>
      <c r="E243" s="681"/>
      <c r="F243" s="681"/>
      <c r="G243" s="681"/>
      <c r="H243" s="682"/>
      <c r="I243" s="225">
        <v>305.39999999999998</v>
      </c>
      <c r="J243" s="765"/>
    </row>
    <row r="244" spans="2:10" ht="12.75" customHeight="1" x14ac:dyDescent="0.2">
      <c r="B244" s="213" t="s">
        <v>761</v>
      </c>
      <c r="C244" s="213">
        <v>92763</v>
      </c>
      <c r="D244" s="679" t="s">
        <v>1686</v>
      </c>
      <c r="E244" s="679"/>
      <c r="F244" s="679"/>
      <c r="G244" s="679"/>
      <c r="H244" s="679"/>
      <c r="I244" s="679"/>
      <c r="J244" s="213" t="s">
        <v>147</v>
      </c>
    </row>
    <row r="245" spans="2:10" x14ac:dyDescent="0.2">
      <c r="B245" s="686" t="s">
        <v>175</v>
      </c>
      <c r="C245" s="687"/>
      <c r="D245" s="687"/>
      <c r="E245" s="687"/>
      <c r="F245" s="687"/>
      <c r="G245" s="687"/>
      <c r="H245" s="688"/>
      <c r="I245" s="216" t="s">
        <v>2122</v>
      </c>
      <c r="J245" s="168" t="s">
        <v>179</v>
      </c>
    </row>
    <row r="246" spans="2:10" x14ac:dyDescent="0.2">
      <c r="B246" s="683" t="s">
        <v>592</v>
      </c>
      <c r="C246" s="684"/>
      <c r="D246" s="684"/>
      <c r="E246" s="684"/>
      <c r="F246" s="684"/>
      <c r="G246" s="684"/>
      <c r="H246" s="685"/>
      <c r="I246" s="171">
        <v>310.39999999999998</v>
      </c>
      <c r="J246" s="695" t="s">
        <v>2122</v>
      </c>
    </row>
    <row r="247" spans="2:10" x14ac:dyDescent="0.2">
      <c r="B247" s="680" t="s">
        <v>180</v>
      </c>
      <c r="C247" s="681"/>
      <c r="D247" s="681"/>
      <c r="E247" s="681"/>
      <c r="F247" s="681"/>
      <c r="G247" s="681"/>
      <c r="H247" s="682"/>
      <c r="I247" s="225">
        <v>310.39999999999998</v>
      </c>
      <c r="J247" s="765"/>
    </row>
    <row r="248" spans="2:10" ht="12.75" customHeight="1" x14ac:dyDescent="0.2">
      <c r="B248" s="213" t="s">
        <v>762</v>
      </c>
      <c r="C248" s="213">
        <v>94965</v>
      </c>
      <c r="D248" s="679" t="s">
        <v>1664</v>
      </c>
      <c r="E248" s="679"/>
      <c r="F248" s="679"/>
      <c r="G248" s="679"/>
      <c r="H248" s="679"/>
      <c r="I248" s="679"/>
      <c r="J248" s="213" t="s">
        <v>1626</v>
      </c>
    </row>
    <row r="249" spans="2:10" x14ac:dyDescent="0.2">
      <c r="B249" s="686" t="s">
        <v>175</v>
      </c>
      <c r="C249" s="687"/>
      <c r="D249" s="687"/>
      <c r="E249" s="687"/>
      <c r="F249" s="687"/>
      <c r="G249" s="687"/>
      <c r="H249" s="688"/>
      <c r="I249" s="216" t="s">
        <v>184</v>
      </c>
      <c r="J249" s="168" t="s">
        <v>179</v>
      </c>
    </row>
    <row r="250" spans="2:10" x14ac:dyDescent="0.2">
      <c r="B250" s="683" t="s">
        <v>592</v>
      </c>
      <c r="C250" s="684"/>
      <c r="D250" s="684"/>
      <c r="E250" s="684"/>
      <c r="F250" s="684"/>
      <c r="G250" s="684"/>
      <c r="H250" s="685"/>
      <c r="I250" s="171">
        <v>4.5</v>
      </c>
      <c r="J250" s="695" t="s">
        <v>184</v>
      </c>
    </row>
    <row r="251" spans="2:10" x14ac:dyDescent="0.2">
      <c r="B251" s="680" t="s">
        <v>180</v>
      </c>
      <c r="C251" s="681"/>
      <c r="D251" s="681"/>
      <c r="E251" s="681"/>
      <c r="F251" s="681"/>
      <c r="G251" s="681"/>
      <c r="H251" s="682"/>
      <c r="I251" s="225">
        <v>4.5</v>
      </c>
      <c r="J251" s="765"/>
    </row>
    <row r="252" spans="2:10" ht="12.75" customHeight="1" x14ac:dyDescent="0.2">
      <c r="B252" s="213" t="s">
        <v>1054</v>
      </c>
      <c r="C252" s="213">
        <v>103670</v>
      </c>
      <c r="D252" s="679" t="s">
        <v>1666</v>
      </c>
      <c r="E252" s="679"/>
      <c r="F252" s="679"/>
      <c r="G252" s="679"/>
      <c r="H252" s="679"/>
      <c r="I252" s="679"/>
      <c r="J252" s="213" t="s">
        <v>1626</v>
      </c>
    </row>
    <row r="253" spans="2:10" x14ac:dyDescent="0.2">
      <c r="B253" s="686" t="s">
        <v>175</v>
      </c>
      <c r="C253" s="687"/>
      <c r="D253" s="687"/>
      <c r="E253" s="687"/>
      <c r="F253" s="687"/>
      <c r="G253" s="687"/>
      <c r="H253" s="688"/>
      <c r="I253" s="216" t="s">
        <v>184</v>
      </c>
      <c r="J253" s="168" t="s">
        <v>179</v>
      </c>
    </row>
    <row r="254" spans="2:10" x14ac:dyDescent="0.2">
      <c r="B254" s="683" t="s">
        <v>592</v>
      </c>
      <c r="C254" s="684"/>
      <c r="D254" s="684"/>
      <c r="E254" s="684"/>
      <c r="F254" s="684"/>
      <c r="G254" s="684"/>
      <c r="H254" s="685"/>
      <c r="I254" s="171">
        <v>4.5</v>
      </c>
      <c r="J254" s="695" t="s">
        <v>184</v>
      </c>
    </row>
    <row r="255" spans="2:10" x14ac:dyDescent="0.2">
      <c r="B255" s="680" t="s">
        <v>180</v>
      </c>
      <c r="C255" s="681"/>
      <c r="D255" s="681"/>
      <c r="E255" s="681"/>
      <c r="F255" s="681"/>
      <c r="G255" s="681"/>
      <c r="H255" s="682"/>
      <c r="I255" s="225">
        <v>4.5</v>
      </c>
      <c r="J255" s="765"/>
    </row>
    <row r="256" spans="2:10" x14ac:dyDescent="0.2">
      <c r="B256" s="106" t="s">
        <v>686</v>
      </c>
      <c r="C256" s="212"/>
      <c r="D256" s="61" t="s">
        <v>652</v>
      </c>
      <c r="E256" s="61"/>
      <c r="F256" s="61"/>
      <c r="G256" s="61"/>
      <c r="H256" s="61"/>
      <c r="I256" s="61"/>
      <c r="J256" s="62"/>
    </row>
    <row r="257" spans="2:10" ht="12.75" customHeight="1" x14ac:dyDescent="0.2">
      <c r="B257" s="213" t="s">
        <v>763</v>
      </c>
      <c r="C257" s="213">
        <v>92431</v>
      </c>
      <c r="D257" s="679" t="s">
        <v>1680</v>
      </c>
      <c r="E257" s="679"/>
      <c r="F257" s="679"/>
      <c r="G257" s="679"/>
      <c r="H257" s="679"/>
      <c r="I257" s="679"/>
      <c r="J257" s="213" t="s">
        <v>42</v>
      </c>
    </row>
    <row r="258" spans="2:10" x14ac:dyDescent="0.2">
      <c r="B258" s="797" t="s">
        <v>175</v>
      </c>
      <c r="C258" s="798"/>
      <c r="D258" s="798"/>
      <c r="E258" s="762"/>
      <c r="F258" s="762"/>
      <c r="G258" s="762"/>
      <c r="H258" s="763"/>
      <c r="I258" s="216" t="s">
        <v>178</v>
      </c>
      <c r="J258" s="214" t="s">
        <v>179</v>
      </c>
    </row>
    <row r="259" spans="2:10" x14ac:dyDescent="0.2">
      <c r="B259" s="683" t="s">
        <v>592</v>
      </c>
      <c r="C259" s="684"/>
      <c r="D259" s="684"/>
      <c r="E259" s="684"/>
      <c r="F259" s="684"/>
      <c r="G259" s="684"/>
      <c r="H259" s="685"/>
      <c r="I259" s="217">
        <v>31.9</v>
      </c>
      <c r="J259" s="695" t="s">
        <v>178</v>
      </c>
    </row>
    <row r="260" spans="2:10" x14ac:dyDescent="0.2">
      <c r="B260" s="706"/>
      <c r="C260" s="707"/>
      <c r="D260" s="707"/>
      <c r="E260" s="681"/>
      <c r="F260" s="681"/>
      <c r="G260" s="681"/>
      <c r="H260" s="682"/>
      <c r="I260" s="174">
        <v>31.9</v>
      </c>
      <c r="J260" s="765"/>
    </row>
    <row r="261" spans="2:10" ht="12.75" customHeight="1" x14ac:dyDescent="0.2">
      <c r="B261" s="213" t="s">
        <v>764</v>
      </c>
      <c r="C261" s="213">
        <v>92759</v>
      </c>
      <c r="D261" s="679" t="s">
        <v>1682</v>
      </c>
      <c r="E261" s="679"/>
      <c r="F261" s="679"/>
      <c r="G261" s="679"/>
      <c r="H261" s="679"/>
      <c r="I261" s="679"/>
      <c r="J261" s="213" t="s">
        <v>147</v>
      </c>
    </row>
    <row r="262" spans="2:10" x14ac:dyDescent="0.2">
      <c r="B262" s="686" t="s">
        <v>175</v>
      </c>
      <c r="C262" s="687"/>
      <c r="D262" s="687"/>
      <c r="E262" s="687"/>
      <c r="F262" s="687"/>
      <c r="G262" s="687"/>
      <c r="H262" s="688"/>
      <c r="I262" s="216" t="s">
        <v>2122</v>
      </c>
      <c r="J262" s="168" t="s">
        <v>179</v>
      </c>
    </row>
    <row r="263" spans="2:10" x14ac:dyDescent="0.2">
      <c r="B263" s="683" t="s">
        <v>592</v>
      </c>
      <c r="C263" s="684"/>
      <c r="D263" s="684"/>
      <c r="E263" s="684"/>
      <c r="F263" s="684"/>
      <c r="G263" s="684"/>
      <c r="H263" s="685"/>
      <c r="I263" s="171">
        <v>40.799999999999997</v>
      </c>
      <c r="J263" s="695" t="s">
        <v>2122</v>
      </c>
    </row>
    <row r="264" spans="2:10" x14ac:dyDescent="0.2">
      <c r="B264" s="680" t="s">
        <v>180</v>
      </c>
      <c r="C264" s="681"/>
      <c r="D264" s="681"/>
      <c r="E264" s="681"/>
      <c r="F264" s="681"/>
      <c r="G264" s="681"/>
      <c r="H264" s="682"/>
      <c r="I264" s="225">
        <v>40.799999999999997</v>
      </c>
      <c r="J264" s="765"/>
    </row>
    <row r="265" spans="2:10" ht="12.75" customHeight="1" x14ac:dyDescent="0.2">
      <c r="B265" s="213" t="s">
        <v>765</v>
      </c>
      <c r="C265" s="213">
        <v>92762</v>
      </c>
      <c r="D265" s="679" t="s">
        <v>1684</v>
      </c>
      <c r="E265" s="679"/>
      <c r="F265" s="679"/>
      <c r="G265" s="679"/>
      <c r="H265" s="679"/>
      <c r="I265" s="679"/>
      <c r="J265" s="213" t="s">
        <v>147</v>
      </c>
    </row>
    <row r="266" spans="2:10" x14ac:dyDescent="0.2">
      <c r="B266" s="686" t="s">
        <v>175</v>
      </c>
      <c r="C266" s="687"/>
      <c r="D266" s="687"/>
      <c r="E266" s="687"/>
      <c r="F266" s="687"/>
      <c r="G266" s="687"/>
      <c r="H266" s="688"/>
      <c r="I266" s="216" t="s">
        <v>2122</v>
      </c>
      <c r="J266" s="168" t="s">
        <v>179</v>
      </c>
    </row>
    <row r="267" spans="2:10" x14ac:dyDescent="0.2">
      <c r="B267" s="683" t="s">
        <v>180</v>
      </c>
      <c r="C267" s="684"/>
      <c r="D267" s="684"/>
      <c r="E267" s="684"/>
      <c r="F267" s="684"/>
      <c r="G267" s="684"/>
      <c r="H267" s="685"/>
      <c r="I267" s="171">
        <v>87.6</v>
      </c>
      <c r="J267" s="695" t="s">
        <v>2122</v>
      </c>
    </row>
    <row r="268" spans="2:10" x14ac:dyDescent="0.2">
      <c r="B268" s="680" t="s">
        <v>180</v>
      </c>
      <c r="C268" s="681"/>
      <c r="D268" s="681"/>
      <c r="E268" s="681"/>
      <c r="F268" s="681"/>
      <c r="G268" s="681"/>
      <c r="H268" s="682"/>
      <c r="I268" s="225">
        <v>87.6</v>
      </c>
      <c r="J268" s="765"/>
    </row>
    <row r="269" spans="2:10" ht="12.75" customHeight="1" x14ac:dyDescent="0.2">
      <c r="B269" s="213" t="s">
        <v>766</v>
      </c>
      <c r="C269" s="213">
        <v>92763</v>
      </c>
      <c r="D269" s="679" t="s">
        <v>1686</v>
      </c>
      <c r="E269" s="679"/>
      <c r="F269" s="679"/>
      <c r="G269" s="679"/>
      <c r="H269" s="679"/>
      <c r="I269" s="679"/>
      <c r="J269" s="213" t="s">
        <v>147</v>
      </c>
    </row>
    <row r="270" spans="2:10" x14ac:dyDescent="0.2">
      <c r="B270" s="686" t="s">
        <v>175</v>
      </c>
      <c r="C270" s="687"/>
      <c r="D270" s="687"/>
      <c r="E270" s="687"/>
      <c r="F270" s="687"/>
      <c r="G270" s="687"/>
      <c r="H270" s="688"/>
      <c r="I270" s="216" t="s">
        <v>2122</v>
      </c>
      <c r="J270" s="168" t="s">
        <v>179</v>
      </c>
    </row>
    <row r="271" spans="2:10" x14ac:dyDescent="0.2">
      <c r="B271" s="683" t="s">
        <v>592</v>
      </c>
      <c r="C271" s="684"/>
      <c r="D271" s="684"/>
      <c r="E271" s="684"/>
      <c r="F271" s="684"/>
      <c r="G271" s="684"/>
      <c r="H271" s="685"/>
      <c r="I271" s="171">
        <v>99.8</v>
      </c>
      <c r="J271" s="695" t="s">
        <v>2122</v>
      </c>
    </row>
    <row r="272" spans="2:10" x14ac:dyDescent="0.2">
      <c r="B272" s="680" t="s">
        <v>180</v>
      </c>
      <c r="C272" s="681"/>
      <c r="D272" s="681"/>
      <c r="E272" s="681"/>
      <c r="F272" s="681"/>
      <c r="G272" s="681"/>
      <c r="H272" s="682"/>
      <c r="I272" s="225">
        <v>99.8</v>
      </c>
      <c r="J272" s="765"/>
    </row>
    <row r="273" spans="2:10" ht="12.75" customHeight="1" x14ac:dyDescent="0.2">
      <c r="B273" s="213" t="s">
        <v>767</v>
      </c>
      <c r="C273" s="213">
        <v>94965</v>
      </c>
      <c r="D273" s="679" t="s">
        <v>1664</v>
      </c>
      <c r="E273" s="679"/>
      <c r="F273" s="679"/>
      <c r="G273" s="679"/>
      <c r="H273" s="679"/>
      <c r="I273" s="679"/>
      <c r="J273" s="213" t="s">
        <v>1626</v>
      </c>
    </row>
    <row r="274" spans="2:10" x14ac:dyDescent="0.2">
      <c r="B274" s="686" t="s">
        <v>175</v>
      </c>
      <c r="C274" s="687"/>
      <c r="D274" s="687"/>
      <c r="E274" s="687"/>
      <c r="F274" s="687"/>
      <c r="G274" s="687"/>
      <c r="H274" s="688"/>
      <c r="I274" s="216" t="s">
        <v>184</v>
      </c>
      <c r="J274" s="168" t="s">
        <v>179</v>
      </c>
    </row>
    <row r="275" spans="2:10" x14ac:dyDescent="0.2">
      <c r="B275" s="683" t="s">
        <v>592</v>
      </c>
      <c r="C275" s="684"/>
      <c r="D275" s="684"/>
      <c r="E275" s="684"/>
      <c r="F275" s="684"/>
      <c r="G275" s="684"/>
      <c r="H275" s="685"/>
      <c r="I275" s="171">
        <v>1.5</v>
      </c>
      <c r="J275" s="695" t="s">
        <v>184</v>
      </c>
    </row>
    <row r="276" spans="2:10" x14ac:dyDescent="0.2">
      <c r="B276" s="680" t="s">
        <v>180</v>
      </c>
      <c r="C276" s="681"/>
      <c r="D276" s="681"/>
      <c r="E276" s="681"/>
      <c r="F276" s="681"/>
      <c r="G276" s="681"/>
      <c r="H276" s="682"/>
      <c r="I276" s="225">
        <v>1.5</v>
      </c>
      <c r="J276" s="765"/>
    </row>
    <row r="277" spans="2:10" ht="12.75" customHeight="1" x14ac:dyDescent="0.2">
      <c r="B277" s="213" t="s">
        <v>1055</v>
      </c>
      <c r="C277" s="213">
        <v>103670</v>
      </c>
      <c r="D277" s="679" t="s">
        <v>1666</v>
      </c>
      <c r="E277" s="679"/>
      <c r="F277" s="679"/>
      <c r="G277" s="679"/>
      <c r="H277" s="679"/>
      <c r="I277" s="679"/>
      <c r="J277" s="213" t="s">
        <v>1626</v>
      </c>
    </row>
    <row r="278" spans="2:10" x14ac:dyDescent="0.2">
      <c r="B278" s="686" t="s">
        <v>175</v>
      </c>
      <c r="C278" s="687"/>
      <c r="D278" s="687"/>
      <c r="E278" s="687"/>
      <c r="F278" s="687"/>
      <c r="G278" s="687"/>
      <c r="H278" s="688"/>
      <c r="I278" s="216" t="s">
        <v>184</v>
      </c>
      <c r="J278" s="168" t="s">
        <v>179</v>
      </c>
    </row>
    <row r="279" spans="2:10" x14ac:dyDescent="0.2">
      <c r="B279" s="683" t="s">
        <v>592</v>
      </c>
      <c r="C279" s="684"/>
      <c r="D279" s="684"/>
      <c r="E279" s="684"/>
      <c r="F279" s="684"/>
      <c r="G279" s="684"/>
      <c r="H279" s="685"/>
      <c r="I279" s="171">
        <v>1.5</v>
      </c>
      <c r="J279" s="695" t="s">
        <v>184</v>
      </c>
    </row>
    <row r="280" spans="2:10" x14ac:dyDescent="0.2">
      <c r="B280" s="680" t="s">
        <v>180</v>
      </c>
      <c r="C280" s="681"/>
      <c r="D280" s="681"/>
      <c r="E280" s="681"/>
      <c r="F280" s="681"/>
      <c r="G280" s="681"/>
      <c r="H280" s="682"/>
      <c r="I280" s="225">
        <v>1.5</v>
      </c>
      <c r="J280" s="765"/>
    </row>
    <row r="281" spans="2:10" x14ac:dyDescent="0.2">
      <c r="B281" s="106" t="s">
        <v>687</v>
      </c>
      <c r="C281" s="212"/>
      <c r="D281" s="61" t="s">
        <v>109</v>
      </c>
      <c r="E281" s="61"/>
      <c r="F281" s="61"/>
      <c r="G281" s="61"/>
      <c r="H281" s="61"/>
      <c r="I281" s="61"/>
      <c r="J281" s="62"/>
    </row>
    <row r="282" spans="2:10" ht="12.75" customHeight="1" x14ac:dyDescent="0.2">
      <c r="B282" s="213" t="s">
        <v>768</v>
      </c>
      <c r="C282" s="213">
        <v>92431</v>
      </c>
      <c r="D282" s="679" t="s">
        <v>1680</v>
      </c>
      <c r="E282" s="679"/>
      <c r="F282" s="679"/>
      <c r="G282" s="679"/>
      <c r="H282" s="679"/>
      <c r="I282" s="679"/>
      <c r="J282" s="213" t="s">
        <v>42</v>
      </c>
    </row>
    <row r="283" spans="2:10" x14ac:dyDescent="0.2">
      <c r="B283" s="686" t="s">
        <v>175</v>
      </c>
      <c r="C283" s="687"/>
      <c r="D283" s="687"/>
      <c r="E283" s="687"/>
      <c r="F283" s="687"/>
      <c r="G283" s="687"/>
      <c r="H283" s="688"/>
      <c r="I283" s="216" t="s">
        <v>178</v>
      </c>
      <c r="J283" s="168" t="s">
        <v>179</v>
      </c>
    </row>
    <row r="284" spans="2:10" x14ac:dyDescent="0.2">
      <c r="B284" s="683" t="s">
        <v>592</v>
      </c>
      <c r="C284" s="684"/>
      <c r="D284" s="684"/>
      <c r="E284" s="684"/>
      <c r="F284" s="684"/>
      <c r="G284" s="684"/>
      <c r="H284" s="685"/>
      <c r="I284" s="171">
        <v>85</v>
      </c>
      <c r="J284" s="695" t="s">
        <v>178</v>
      </c>
    </row>
    <row r="285" spans="2:10" x14ac:dyDescent="0.2">
      <c r="B285" s="680" t="s">
        <v>180</v>
      </c>
      <c r="C285" s="681"/>
      <c r="D285" s="681"/>
      <c r="E285" s="681"/>
      <c r="F285" s="681"/>
      <c r="G285" s="681"/>
      <c r="H285" s="682"/>
      <c r="I285" s="225">
        <v>85</v>
      </c>
      <c r="J285" s="765"/>
    </row>
    <row r="286" spans="2:10" ht="12.75" customHeight="1" x14ac:dyDescent="0.2">
      <c r="B286" s="213" t="s">
        <v>769</v>
      </c>
      <c r="C286" s="213">
        <v>92759</v>
      </c>
      <c r="D286" s="679" t="s">
        <v>1682</v>
      </c>
      <c r="E286" s="679"/>
      <c r="F286" s="679"/>
      <c r="G286" s="679"/>
      <c r="H286" s="679"/>
      <c r="I286" s="679"/>
      <c r="J286" s="213" t="s">
        <v>147</v>
      </c>
    </row>
    <row r="287" spans="2:10" x14ac:dyDescent="0.2">
      <c r="B287" s="686" t="s">
        <v>175</v>
      </c>
      <c r="C287" s="687"/>
      <c r="D287" s="687"/>
      <c r="E287" s="687"/>
      <c r="F287" s="687"/>
      <c r="G287" s="687"/>
      <c r="H287" s="688"/>
      <c r="I287" s="216" t="s">
        <v>2122</v>
      </c>
      <c r="J287" s="168" t="s">
        <v>179</v>
      </c>
    </row>
    <row r="288" spans="2:10" x14ac:dyDescent="0.2">
      <c r="B288" s="683" t="s">
        <v>592</v>
      </c>
      <c r="C288" s="684"/>
      <c r="D288" s="684"/>
      <c r="E288" s="684"/>
      <c r="F288" s="684"/>
      <c r="G288" s="684"/>
      <c r="H288" s="685"/>
      <c r="I288" s="171">
        <v>126.1</v>
      </c>
      <c r="J288" s="695" t="s">
        <v>2122</v>
      </c>
    </row>
    <row r="289" spans="2:10" x14ac:dyDescent="0.2">
      <c r="B289" s="680" t="s">
        <v>180</v>
      </c>
      <c r="C289" s="681"/>
      <c r="D289" s="681"/>
      <c r="E289" s="681"/>
      <c r="F289" s="681"/>
      <c r="G289" s="681"/>
      <c r="H289" s="682"/>
      <c r="I289" s="225">
        <v>126.1</v>
      </c>
      <c r="J289" s="765"/>
    </row>
    <row r="290" spans="2:10" ht="12.75" customHeight="1" x14ac:dyDescent="0.2">
      <c r="B290" s="213" t="s">
        <v>770</v>
      </c>
      <c r="C290" s="213">
        <v>92760</v>
      </c>
      <c r="D290" s="679" t="s">
        <v>1688</v>
      </c>
      <c r="E290" s="679"/>
      <c r="F290" s="679"/>
      <c r="G290" s="679"/>
      <c r="H290" s="679"/>
      <c r="I290" s="679"/>
      <c r="J290" s="213" t="s">
        <v>147</v>
      </c>
    </row>
    <row r="291" spans="2:10" x14ac:dyDescent="0.2">
      <c r="B291" s="686" t="s">
        <v>175</v>
      </c>
      <c r="C291" s="687"/>
      <c r="D291" s="687"/>
      <c r="E291" s="687"/>
      <c r="F291" s="687"/>
      <c r="G291" s="687"/>
      <c r="H291" s="688"/>
      <c r="I291" s="216" t="s">
        <v>2122</v>
      </c>
      <c r="J291" s="168" t="s">
        <v>179</v>
      </c>
    </row>
    <row r="292" spans="2:10" x14ac:dyDescent="0.2">
      <c r="B292" s="683" t="s">
        <v>592</v>
      </c>
      <c r="C292" s="684"/>
      <c r="D292" s="684"/>
      <c r="E292" s="684"/>
      <c r="F292" s="684"/>
      <c r="G292" s="684"/>
      <c r="H292" s="685"/>
      <c r="I292" s="171">
        <v>54.6</v>
      </c>
      <c r="J292" s="695" t="s">
        <v>2122</v>
      </c>
    </row>
    <row r="293" spans="2:10" x14ac:dyDescent="0.2">
      <c r="B293" s="680" t="s">
        <v>180</v>
      </c>
      <c r="C293" s="681"/>
      <c r="D293" s="681"/>
      <c r="E293" s="681"/>
      <c r="F293" s="681"/>
      <c r="G293" s="681"/>
      <c r="H293" s="682"/>
      <c r="I293" s="225">
        <v>54.6</v>
      </c>
      <c r="J293" s="765"/>
    </row>
    <row r="294" spans="2:10" ht="12.75" customHeight="1" x14ac:dyDescent="0.2">
      <c r="B294" s="213" t="s">
        <v>771</v>
      </c>
      <c r="C294" s="213">
        <v>92761</v>
      </c>
      <c r="D294" s="679" t="s">
        <v>1690</v>
      </c>
      <c r="E294" s="679"/>
      <c r="F294" s="679"/>
      <c r="G294" s="679"/>
      <c r="H294" s="679"/>
      <c r="I294" s="679"/>
      <c r="J294" s="213" t="s">
        <v>147</v>
      </c>
    </row>
    <row r="295" spans="2:10" x14ac:dyDescent="0.2">
      <c r="B295" s="686" t="s">
        <v>175</v>
      </c>
      <c r="C295" s="687"/>
      <c r="D295" s="687"/>
      <c r="E295" s="687"/>
      <c r="F295" s="687"/>
      <c r="G295" s="687"/>
      <c r="H295" s="688"/>
      <c r="I295" s="216" t="s">
        <v>2122</v>
      </c>
      <c r="J295" s="168" t="s">
        <v>179</v>
      </c>
    </row>
    <row r="296" spans="2:10" x14ac:dyDescent="0.2">
      <c r="B296" s="683" t="s">
        <v>592</v>
      </c>
      <c r="C296" s="684"/>
      <c r="D296" s="684"/>
      <c r="E296" s="684"/>
      <c r="F296" s="684"/>
      <c r="G296" s="684"/>
      <c r="H296" s="685"/>
      <c r="I296" s="171">
        <v>87</v>
      </c>
      <c r="J296" s="695" t="s">
        <v>2122</v>
      </c>
    </row>
    <row r="297" spans="2:10" x14ac:dyDescent="0.2">
      <c r="B297" s="680" t="s">
        <v>180</v>
      </c>
      <c r="C297" s="681"/>
      <c r="D297" s="681"/>
      <c r="E297" s="681"/>
      <c r="F297" s="681"/>
      <c r="G297" s="681"/>
      <c r="H297" s="682"/>
      <c r="I297" s="225">
        <v>87</v>
      </c>
      <c r="J297" s="765"/>
    </row>
    <row r="298" spans="2:10" ht="12.75" customHeight="1" x14ac:dyDescent="0.2">
      <c r="B298" s="213" t="s">
        <v>772</v>
      </c>
      <c r="C298" s="213">
        <v>92762</v>
      </c>
      <c r="D298" s="679" t="s">
        <v>1684</v>
      </c>
      <c r="E298" s="679"/>
      <c r="F298" s="679"/>
      <c r="G298" s="679"/>
      <c r="H298" s="679"/>
      <c r="I298" s="679"/>
      <c r="J298" s="213" t="s">
        <v>147</v>
      </c>
    </row>
    <row r="299" spans="2:10" x14ac:dyDescent="0.2">
      <c r="B299" s="686" t="s">
        <v>175</v>
      </c>
      <c r="C299" s="687"/>
      <c r="D299" s="687"/>
      <c r="E299" s="687"/>
      <c r="F299" s="687"/>
      <c r="G299" s="687"/>
      <c r="H299" s="688"/>
      <c r="I299" s="216" t="s">
        <v>2122</v>
      </c>
      <c r="J299" s="168" t="s">
        <v>179</v>
      </c>
    </row>
    <row r="300" spans="2:10" x14ac:dyDescent="0.2">
      <c r="B300" s="683" t="s">
        <v>592</v>
      </c>
      <c r="C300" s="684"/>
      <c r="D300" s="684"/>
      <c r="E300" s="684"/>
      <c r="F300" s="684"/>
      <c r="G300" s="684"/>
      <c r="H300" s="685"/>
      <c r="I300" s="171">
        <v>77.8</v>
      </c>
      <c r="J300" s="695" t="s">
        <v>2122</v>
      </c>
    </row>
    <row r="301" spans="2:10" x14ac:dyDescent="0.2">
      <c r="B301" s="680" t="s">
        <v>180</v>
      </c>
      <c r="C301" s="681"/>
      <c r="D301" s="681"/>
      <c r="E301" s="681"/>
      <c r="F301" s="681"/>
      <c r="G301" s="681"/>
      <c r="H301" s="682"/>
      <c r="I301" s="225">
        <v>77.8</v>
      </c>
      <c r="J301" s="765"/>
    </row>
    <row r="302" spans="2:10" ht="12.75" customHeight="1" x14ac:dyDescent="0.2">
      <c r="B302" s="213" t="s">
        <v>773</v>
      </c>
      <c r="C302" s="213">
        <v>92763</v>
      </c>
      <c r="D302" s="679" t="s">
        <v>1686</v>
      </c>
      <c r="E302" s="679"/>
      <c r="F302" s="679"/>
      <c r="G302" s="679"/>
      <c r="H302" s="679"/>
      <c r="I302" s="679"/>
      <c r="J302" s="213" t="s">
        <v>147</v>
      </c>
    </row>
    <row r="303" spans="2:10" x14ac:dyDescent="0.2">
      <c r="B303" s="686" t="s">
        <v>175</v>
      </c>
      <c r="C303" s="687"/>
      <c r="D303" s="687"/>
      <c r="E303" s="687"/>
      <c r="F303" s="687"/>
      <c r="G303" s="687"/>
      <c r="H303" s="688"/>
      <c r="I303" s="216" t="s">
        <v>2122</v>
      </c>
      <c r="J303" s="168" t="s">
        <v>179</v>
      </c>
    </row>
    <row r="304" spans="2:10" x14ac:dyDescent="0.2">
      <c r="B304" s="683" t="s">
        <v>592</v>
      </c>
      <c r="C304" s="684"/>
      <c r="D304" s="684"/>
      <c r="E304" s="684"/>
      <c r="F304" s="684"/>
      <c r="G304" s="684"/>
      <c r="H304" s="685"/>
      <c r="I304" s="171">
        <v>93</v>
      </c>
      <c r="J304" s="695" t="s">
        <v>2122</v>
      </c>
    </row>
    <row r="305" spans="2:10" x14ac:dyDescent="0.2">
      <c r="B305" s="680" t="s">
        <v>180</v>
      </c>
      <c r="C305" s="681"/>
      <c r="D305" s="681"/>
      <c r="E305" s="681"/>
      <c r="F305" s="681"/>
      <c r="G305" s="681"/>
      <c r="H305" s="682"/>
      <c r="I305" s="225">
        <v>93</v>
      </c>
      <c r="J305" s="765"/>
    </row>
    <row r="306" spans="2:10" ht="12.75" customHeight="1" x14ac:dyDescent="0.2">
      <c r="B306" s="213" t="s">
        <v>774</v>
      </c>
      <c r="C306" s="213">
        <v>94965</v>
      </c>
      <c r="D306" s="679" t="s">
        <v>1664</v>
      </c>
      <c r="E306" s="679"/>
      <c r="F306" s="679"/>
      <c r="G306" s="679"/>
      <c r="H306" s="679"/>
      <c r="I306" s="679"/>
      <c r="J306" s="213" t="s">
        <v>1626</v>
      </c>
    </row>
    <row r="307" spans="2:10" x14ac:dyDescent="0.2">
      <c r="B307" s="686" t="s">
        <v>175</v>
      </c>
      <c r="C307" s="687"/>
      <c r="D307" s="687"/>
      <c r="E307" s="687"/>
      <c r="F307" s="687"/>
      <c r="G307" s="687"/>
      <c r="H307" s="688"/>
      <c r="I307" s="216" t="s">
        <v>184</v>
      </c>
      <c r="J307" s="168" t="s">
        <v>179</v>
      </c>
    </row>
    <row r="308" spans="2:10" x14ac:dyDescent="0.2">
      <c r="B308" s="683" t="s">
        <v>592</v>
      </c>
      <c r="C308" s="684"/>
      <c r="D308" s="684"/>
      <c r="E308" s="684"/>
      <c r="F308" s="684"/>
      <c r="G308" s="684"/>
      <c r="H308" s="685"/>
      <c r="I308" s="171">
        <v>6.2</v>
      </c>
      <c r="J308" s="695" t="s">
        <v>184</v>
      </c>
    </row>
    <row r="309" spans="2:10" x14ac:dyDescent="0.2">
      <c r="B309" s="680" t="s">
        <v>180</v>
      </c>
      <c r="C309" s="681"/>
      <c r="D309" s="681"/>
      <c r="E309" s="681"/>
      <c r="F309" s="681"/>
      <c r="G309" s="681"/>
      <c r="H309" s="682"/>
      <c r="I309" s="225">
        <v>6.2</v>
      </c>
      <c r="J309" s="765"/>
    </row>
    <row r="310" spans="2:10" ht="12.75" customHeight="1" x14ac:dyDescent="0.2">
      <c r="B310" s="213" t="s">
        <v>775</v>
      </c>
      <c r="C310" s="213">
        <v>103670</v>
      </c>
      <c r="D310" s="679" t="s">
        <v>1666</v>
      </c>
      <c r="E310" s="679"/>
      <c r="F310" s="679"/>
      <c r="G310" s="679"/>
      <c r="H310" s="679"/>
      <c r="I310" s="679"/>
      <c r="J310" s="213" t="s">
        <v>1626</v>
      </c>
    </row>
    <row r="311" spans="2:10" x14ac:dyDescent="0.2">
      <c r="B311" s="686" t="s">
        <v>175</v>
      </c>
      <c r="C311" s="687"/>
      <c r="D311" s="687"/>
      <c r="E311" s="687"/>
      <c r="F311" s="687"/>
      <c r="G311" s="687"/>
      <c r="H311" s="688"/>
      <c r="I311" s="216" t="s">
        <v>184</v>
      </c>
      <c r="J311" s="168" t="s">
        <v>179</v>
      </c>
    </row>
    <row r="312" spans="2:10" x14ac:dyDescent="0.2">
      <c r="B312" s="683" t="s">
        <v>592</v>
      </c>
      <c r="C312" s="684"/>
      <c r="D312" s="684"/>
      <c r="E312" s="684"/>
      <c r="F312" s="684"/>
      <c r="G312" s="684"/>
      <c r="H312" s="685"/>
      <c r="I312" s="171">
        <v>6.2</v>
      </c>
      <c r="J312" s="695" t="s">
        <v>184</v>
      </c>
    </row>
    <row r="313" spans="2:10" x14ac:dyDescent="0.2">
      <c r="B313" s="680" t="s">
        <v>180</v>
      </c>
      <c r="C313" s="681"/>
      <c r="D313" s="681"/>
      <c r="E313" s="681"/>
      <c r="F313" s="681"/>
      <c r="G313" s="681"/>
      <c r="H313" s="682"/>
      <c r="I313" s="225">
        <v>6.2</v>
      </c>
      <c r="J313" s="765"/>
    </row>
    <row r="314" spans="2:10" x14ac:dyDescent="0.2">
      <c r="B314" s="106" t="s">
        <v>688</v>
      </c>
      <c r="C314" s="212"/>
      <c r="D314" s="61" t="s">
        <v>653</v>
      </c>
      <c r="E314" s="61"/>
      <c r="F314" s="61"/>
      <c r="G314" s="61"/>
      <c r="H314" s="61"/>
      <c r="I314" s="61"/>
      <c r="J314" s="62"/>
    </row>
    <row r="315" spans="2:10" ht="12.75" customHeight="1" x14ac:dyDescent="0.2">
      <c r="B315" s="213" t="s">
        <v>776</v>
      </c>
      <c r="C315" s="213">
        <v>92448</v>
      </c>
      <c r="D315" s="679" t="s">
        <v>1692</v>
      </c>
      <c r="E315" s="679"/>
      <c r="F315" s="679"/>
      <c r="G315" s="679"/>
      <c r="H315" s="679"/>
      <c r="I315" s="679"/>
      <c r="J315" s="213" t="s">
        <v>42</v>
      </c>
    </row>
    <row r="316" spans="2:10" x14ac:dyDescent="0.2">
      <c r="B316" s="698" t="s">
        <v>175</v>
      </c>
      <c r="C316" s="699"/>
      <c r="D316" s="699"/>
      <c r="E316" s="687"/>
      <c r="F316" s="687"/>
      <c r="G316" s="687"/>
      <c r="H316" s="688"/>
      <c r="I316" s="216" t="s">
        <v>178</v>
      </c>
      <c r="J316" s="168" t="s">
        <v>179</v>
      </c>
    </row>
    <row r="317" spans="2:10" x14ac:dyDescent="0.2">
      <c r="B317" s="683" t="s">
        <v>592</v>
      </c>
      <c r="C317" s="684"/>
      <c r="D317" s="684"/>
      <c r="E317" s="684"/>
      <c r="F317" s="684"/>
      <c r="G317" s="684"/>
      <c r="H317" s="685"/>
      <c r="I317" s="217">
        <v>46.6</v>
      </c>
      <c r="J317" s="695" t="s">
        <v>178</v>
      </c>
    </row>
    <row r="318" spans="2:10" x14ac:dyDescent="0.2">
      <c r="B318" s="706" t="s">
        <v>180</v>
      </c>
      <c r="C318" s="707"/>
      <c r="D318" s="707"/>
      <c r="E318" s="681"/>
      <c r="F318" s="681"/>
      <c r="G318" s="681"/>
      <c r="H318" s="682"/>
      <c r="I318" s="174">
        <v>46.6</v>
      </c>
      <c r="J318" s="765"/>
    </row>
    <row r="319" spans="2:10" ht="12.75" customHeight="1" x14ac:dyDescent="0.2">
      <c r="B319" s="213" t="s">
        <v>777</v>
      </c>
      <c r="C319" s="213">
        <v>92759</v>
      </c>
      <c r="D319" s="679" t="s">
        <v>1682</v>
      </c>
      <c r="E319" s="679"/>
      <c r="F319" s="679"/>
      <c r="G319" s="679"/>
      <c r="H319" s="679"/>
      <c r="I319" s="679"/>
      <c r="J319" s="213" t="s">
        <v>147</v>
      </c>
    </row>
    <row r="320" spans="2:10" x14ac:dyDescent="0.2">
      <c r="B320" s="686" t="s">
        <v>175</v>
      </c>
      <c r="C320" s="687"/>
      <c r="D320" s="687"/>
      <c r="E320" s="687"/>
      <c r="F320" s="687"/>
      <c r="G320" s="687"/>
      <c r="H320" s="688"/>
      <c r="I320" s="216" t="s">
        <v>2122</v>
      </c>
      <c r="J320" s="168" t="s">
        <v>179</v>
      </c>
    </row>
    <row r="321" spans="2:10" x14ac:dyDescent="0.2">
      <c r="B321" s="683" t="s">
        <v>592</v>
      </c>
      <c r="C321" s="684"/>
      <c r="D321" s="684"/>
      <c r="E321" s="684"/>
      <c r="F321" s="684"/>
      <c r="G321" s="684"/>
      <c r="H321" s="685"/>
      <c r="I321" s="171">
        <v>75.7</v>
      </c>
      <c r="J321" s="695" t="s">
        <v>2122</v>
      </c>
    </row>
    <row r="322" spans="2:10" x14ac:dyDescent="0.2">
      <c r="B322" s="680" t="s">
        <v>180</v>
      </c>
      <c r="C322" s="681"/>
      <c r="D322" s="681"/>
      <c r="E322" s="681"/>
      <c r="F322" s="681"/>
      <c r="G322" s="681"/>
      <c r="H322" s="682"/>
      <c r="I322" s="225">
        <v>75.7</v>
      </c>
      <c r="J322" s="765"/>
    </row>
    <row r="323" spans="2:10" ht="12.75" customHeight="1" x14ac:dyDescent="0.2">
      <c r="B323" s="213" t="s">
        <v>778</v>
      </c>
      <c r="C323" s="213">
        <v>92760</v>
      </c>
      <c r="D323" s="679" t="s">
        <v>1688</v>
      </c>
      <c r="E323" s="679"/>
      <c r="F323" s="679"/>
      <c r="G323" s="679"/>
      <c r="H323" s="679"/>
      <c r="I323" s="679"/>
      <c r="J323" s="213" t="s">
        <v>147</v>
      </c>
    </row>
    <row r="324" spans="2:10" x14ac:dyDescent="0.2">
      <c r="B324" s="686" t="s">
        <v>175</v>
      </c>
      <c r="C324" s="687"/>
      <c r="D324" s="687"/>
      <c r="E324" s="687"/>
      <c r="F324" s="687"/>
      <c r="G324" s="687"/>
      <c r="H324" s="688"/>
      <c r="I324" s="216" t="s">
        <v>2122</v>
      </c>
      <c r="J324" s="168" t="s">
        <v>179</v>
      </c>
    </row>
    <row r="325" spans="2:10" x14ac:dyDescent="0.2">
      <c r="B325" s="683" t="s">
        <v>592</v>
      </c>
      <c r="C325" s="684"/>
      <c r="D325" s="684"/>
      <c r="E325" s="684"/>
      <c r="F325" s="684"/>
      <c r="G325" s="684"/>
      <c r="H325" s="685"/>
      <c r="I325" s="171">
        <v>95.3</v>
      </c>
      <c r="J325" s="695" t="s">
        <v>2122</v>
      </c>
    </row>
    <row r="326" spans="2:10" x14ac:dyDescent="0.2">
      <c r="B326" s="680" t="s">
        <v>180</v>
      </c>
      <c r="C326" s="681"/>
      <c r="D326" s="681"/>
      <c r="E326" s="681"/>
      <c r="F326" s="681"/>
      <c r="G326" s="681"/>
      <c r="H326" s="682"/>
      <c r="I326" s="225">
        <v>95.3</v>
      </c>
      <c r="J326" s="765"/>
    </row>
    <row r="327" spans="2:10" ht="12.75" customHeight="1" x14ac:dyDescent="0.2">
      <c r="B327" s="213" t="s">
        <v>779</v>
      </c>
      <c r="C327" s="213">
        <v>94965</v>
      </c>
      <c r="D327" s="679" t="s">
        <v>1664</v>
      </c>
      <c r="E327" s="679"/>
      <c r="F327" s="679"/>
      <c r="G327" s="679"/>
      <c r="H327" s="679"/>
      <c r="I327" s="679"/>
      <c r="J327" s="213" t="s">
        <v>1626</v>
      </c>
    </row>
    <row r="328" spans="2:10" x14ac:dyDescent="0.2">
      <c r="B328" s="686" t="s">
        <v>175</v>
      </c>
      <c r="C328" s="687"/>
      <c r="D328" s="687"/>
      <c r="E328" s="687"/>
      <c r="F328" s="687"/>
      <c r="G328" s="687"/>
      <c r="H328" s="688"/>
      <c r="I328" s="216" t="s">
        <v>184</v>
      </c>
      <c r="J328" s="168" t="s">
        <v>179</v>
      </c>
    </row>
    <row r="329" spans="2:10" x14ac:dyDescent="0.2">
      <c r="B329" s="683" t="s">
        <v>592</v>
      </c>
      <c r="C329" s="684"/>
      <c r="D329" s="684"/>
      <c r="E329" s="684"/>
      <c r="F329" s="684"/>
      <c r="G329" s="684"/>
      <c r="H329" s="685"/>
      <c r="I329" s="171">
        <v>2.5</v>
      </c>
      <c r="J329" s="695" t="s">
        <v>184</v>
      </c>
    </row>
    <row r="330" spans="2:10" x14ac:dyDescent="0.2">
      <c r="B330" s="680" t="s">
        <v>180</v>
      </c>
      <c r="C330" s="681"/>
      <c r="D330" s="681"/>
      <c r="E330" s="681"/>
      <c r="F330" s="681"/>
      <c r="G330" s="681"/>
      <c r="H330" s="682"/>
      <c r="I330" s="225">
        <v>2.5</v>
      </c>
      <c r="J330" s="765"/>
    </row>
    <row r="331" spans="2:10" ht="12.75" customHeight="1" x14ac:dyDescent="0.2">
      <c r="B331" s="213" t="s">
        <v>780</v>
      </c>
      <c r="C331" s="213">
        <v>103670</v>
      </c>
      <c r="D331" s="679" t="s">
        <v>1666</v>
      </c>
      <c r="E331" s="679"/>
      <c r="F331" s="679"/>
      <c r="G331" s="679"/>
      <c r="H331" s="679"/>
      <c r="I331" s="679"/>
      <c r="J331" s="213" t="s">
        <v>1626</v>
      </c>
    </row>
    <row r="332" spans="2:10" x14ac:dyDescent="0.2">
      <c r="B332" s="686" t="s">
        <v>175</v>
      </c>
      <c r="C332" s="687"/>
      <c r="D332" s="687"/>
      <c r="E332" s="687"/>
      <c r="F332" s="687"/>
      <c r="G332" s="687"/>
      <c r="H332" s="688"/>
      <c r="I332" s="216" t="s">
        <v>184</v>
      </c>
      <c r="J332" s="168" t="s">
        <v>179</v>
      </c>
    </row>
    <row r="333" spans="2:10" x14ac:dyDescent="0.2">
      <c r="B333" s="683" t="s">
        <v>592</v>
      </c>
      <c r="C333" s="684"/>
      <c r="D333" s="684"/>
      <c r="E333" s="684"/>
      <c r="F333" s="684"/>
      <c r="G333" s="684"/>
      <c r="H333" s="685"/>
      <c r="I333" s="171">
        <v>2.5</v>
      </c>
      <c r="J333" s="695" t="s">
        <v>184</v>
      </c>
    </row>
    <row r="334" spans="2:10" x14ac:dyDescent="0.2">
      <c r="B334" s="680" t="s">
        <v>180</v>
      </c>
      <c r="C334" s="681"/>
      <c r="D334" s="681"/>
      <c r="E334" s="681"/>
      <c r="F334" s="681"/>
      <c r="G334" s="681"/>
      <c r="H334" s="682"/>
      <c r="I334" s="225">
        <v>2.5</v>
      </c>
      <c r="J334" s="765"/>
    </row>
    <row r="335" spans="2:10" x14ac:dyDescent="0.2">
      <c r="B335" s="106" t="s">
        <v>689</v>
      </c>
      <c r="C335" s="212"/>
      <c r="D335" s="61" t="s">
        <v>114</v>
      </c>
      <c r="E335" s="61"/>
      <c r="F335" s="61"/>
      <c r="G335" s="61"/>
      <c r="H335" s="61"/>
      <c r="I335" s="61"/>
      <c r="J335" s="62"/>
    </row>
    <row r="336" spans="2:10" ht="12.75" customHeight="1" x14ac:dyDescent="0.2">
      <c r="B336" s="213" t="s">
        <v>781</v>
      </c>
      <c r="C336" s="213">
        <v>601003183</v>
      </c>
      <c r="D336" s="679" t="s">
        <v>1694</v>
      </c>
      <c r="E336" s="679"/>
      <c r="F336" s="679"/>
      <c r="G336" s="679"/>
      <c r="H336" s="679"/>
      <c r="I336" s="679"/>
      <c r="J336" s="213" t="s">
        <v>42</v>
      </c>
    </row>
    <row r="337" spans="2:10" x14ac:dyDescent="0.2">
      <c r="B337" s="686" t="s">
        <v>175</v>
      </c>
      <c r="C337" s="687"/>
      <c r="D337" s="687"/>
      <c r="E337" s="687"/>
      <c r="F337" s="687"/>
      <c r="G337" s="687"/>
      <c r="H337" s="688"/>
      <c r="I337" s="216" t="s">
        <v>178</v>
      </c>
      <c r="J337" s="168" t="s">
        <v>179</v>
      </c>
    </row>
    <row r="338" spans="2:10" x14ac:dyDescent="0.2">
      <c r="B338" s="683" t="s">
        <v>592</v>
      </c>
      <c r="C338" s="684"/>
      <c r="D338" s="684"/>
      <c r="E338" s="684"/>
      <c r="F338" s="684"/>
      <c r="G338" s="684"/>
      <c r="H338" s="685"/>
      <c r="I338" s="171">
        <v>751.41499999999996</v>
      </c>
      <c r="J338" s="695" t="s">
        <v>178</v>
      </c>
    </row>
    <row r="339" spans="2:10" x14ac:dyDescent="0.2">
      <c r="B339" s="680" t="s">
        <v>180</v>
      </c>
      <c r="C339" s="681"/>
      <c r="D339" s="681"/>
      <c r="E339" s="681"/>
      <c r="F339" s="681"/>
      <c r="G339" s="681"/>
      <c r="H339" s="682"/>
      <c r="I339" s="225">
        <v>751.41499999999996</v>
      </c>
      <c r="J339" s="765"/>
    </row>
    <row r="340" spans="2:10" ht="12.75" customHeight="1" x14ac:dyDescent="0.2">
      <c r="B340" s="213" t="s">
        <v>782</v>
      </c>
      <c r="C340" s="213">
        <v>601003215</v>
      </c>
      <c r="D340" s="679" t="s">
        <v>1695</v>
      </c>
      <c r="E340" s="679"/>
      <c r="F340" s="679"/>
      <c r="G340" s="679"/>
      <c r="H340" s="679"/>
      <c r="I340" s="679"/>
      <c r="J340" s="213" t="s">
        <v>42</v>
      </c>
    </row>
    <row r="341" spans="2:10" x14ac:dyDescent="0.2">
      <c r="B341" s="686" t="s">
        <v>175</v>
      </c>
      <c r="C341" s="687"/>
      <c r="D341" s="687"/>
      <c r="E341" s="687"/>
      <c r="F341" s="687"/>
      <c r="G341" s="687"/>
      <c r="H341" s="688"/>
      <c r="I341" s="216" t="s">
        <v>178</v>
      </c>
      <c r="J341" s="168" t="s">
        <v>179</v>
      </c>
    </row>
    <row r="342" spans="2:10" x14ac:dyDescent="0.2">
      <c r="B342" s="683" t="s">
        <v>413</v>
      </c>
      <c r="C342" s="684"/>
      <c r="D342" s="684"/>
      <c r="E342" s="684"/>
      <c r="F342" s="684"/>
      <c r="G342" s="684"/>
      <c r="H342" s="685"/>
      <c r="I342" s="171">
        <v>3.95</v>
      </c>
      <c r="J342" s="695" t="s">
        <v>178</v>
      </c>
    </row>
    <row r="343" spans="2:10" x14ac:dyDescent="0.2">
      <c r="B343" s="680" t="s">
        <v>180</v>
      </c>
      <c r="C343" s="681"/>
      <c r="D343" s="681"/>
      <c r="E343" s="681"/>
      <c r="F343" s="681"/>
      <c r="G343" s="681"/>
      <c r="H343" s="682"/>
      <c r="I343" s="225">
        <v>3.95</v>
      </c>
      <c r="J343" s="765"/>
    </row>
    <row r="344" spans="2:10" ht="12.75" customHeight="1" x14ac:dyDescent="0.2">
      <c r="B344" s="213" t="s">
        <v>783</v>
      </c>
      <c r="C344" s="213">
        <v>92267</v>
      </c>
      <c r="D344" s="679" t="s">
        <v>1696</v>
      </c>
      <c r="E344" s="679"/>
      <c r="F344" s="679"/>
      <c r="G344" s="679"/>
      <c r="H344" s="679"/>
      <c r="I344" s="679"/>
      <c r="J344" s="213" t="s">
        <v>42</v>
      </c>
    </row>
    <row r="345" spans="2:10" x14ac:dyDescent="0.2">
      <c r="B345" s="686" t="s">
        <v>175</v>
      </c>
      <c r="C345" s="687"/>
      <c r="D345" s="687"/>
      <c r="E345" s="687"/>
      <c r="F345" s="687"/>
      <c r="G345" s="687"/>
      <c r="H345" s="688"/>
      <c r="I345" s="216" t="s">
        <v>178</v>
      </c>
      <c r="J345" s="168" t="s">
        <v>179</v>
      </c>
    </row>
    <row r="346" spans="2:10" x14ac:dyDescent="0.2">
      <c r="B346" s="683" t="s">
        <v>592</v>
      </c>
      <c r="C346" s="684"/>
      <c r="D346" s="684"/>
      <c r="E346" s="684"/>
      <c r="F346" s="684"/>
      <c r="G346" s="684"/>
      <c r="H346" s="685"/>
      <c r="I346" s="171">
        <v>3.95</v>
      </c>
      <c r="J346" s="695" t="s">
        <v>178</v>
      </c>
    </row>
    <row r="347" spans="2:10" x14ac:dyDescent="0.2">
      <c r="B347" s="680" t="s">
        <v>180</v>
      </c>
      <c r="C347" s="681"/>
      <c r="D347" s="681"/>
      <c r="E347" s="681"/>
      <c r="F347" s="681"/>
      <c r="G347" s="681"/>
      <c r="H347" s="682"/>
      <c r="I347" s="225">
        <v>3.95</v>
      </c>
      <c r="J347" s="765"/>
    </row>
    <row r="348" spans="2:10" ht="12.75" customHeight="1" x14ac:dyDescent="0.2">
      <c r="B348" s="213" t="s">
        <v>784</v>
      </c>
      <c r="C348" s="213">
        <v>92769</v>
      </c>
      <c r="D348" s="679" t="s">
        <v>1698</v>
      </c>
      <c r="E348" s="679"/>
      <c r="F348" s="679"/>
      <c r="G348" s="679"/>
      <c r="H348" s="679"/>
      <c r="I348" s="679"/>
      <c r="J348" s="213" t="s">
        <v>147</v>
      </c>
    </row>
    <row r="349" spans="2:10" x14ac:dyDescent="0.2">
      <c r="B349" s="686" t="s">
        <v>175</v>
      </c>
      <c r="C349" s="687"/>
      <c r="D349" s="687"/>
      <c r="E349" s="687"/>
      <c r="F349" s="687"/>
      <c r="G349" s="687"/>
      <c r="H349" s="688"/>
      <c r="I349" s="216" t="s">
        <v>2122</v>
      </c>
      <c r="J349" s="168" t="s">
        <v>179</v>
      </c>
    </row>
    <row r="350" spans="2:10" x14ac:dyDescent="0.2">
      <c r="B350" s="683" t="s">
        <v>592</v>
      </c>
      <c r="C350" s="684"/>
      <c r="D350" s="684"/>
      <c r="E350" s="684"/>
      <c r="F350" s="684"/>
      <c r="G350" s="684"/>
      <c r="H350" s="685"/>
      <c r="I350" s="171">
        <v>13.1</v>
      </c>
      <c r="J350" s="695" t="s">
        <v>2122</v>
      </c>
    </row>
    <row r="351" spans="2:10" x14ac:dyDescent="0.2">
      <c r="B351" s="680" t="s">
        <v>180</v>
      </c>
      <c r="C351" s="681"/>
      <c r="D351" s="681"/>
      <c r="E351" s="681"/>
      <c r="F351" s="681"/>
      <c r="G351" s="681"/>
      <c r="H351" s="682"/>
      <c r="I351" s="225">
        <v>13.1</v>
      </c>
      <c r="J351" s="765"/>
    </row>
    <row r="352" spans="2:10" ht="12.75" customHeight="1" x14ac:dyDescent="0.2">
      <c r="B352" s="213" t="s">
        <v>785</v>
      </c>
      <c r="C352" s="213">
        <v>94965</v>
      </c>
      <c r="D352" s="679" t="s">
        <v>1664</v>
      </c>
      <c r="E352" s="679"/>
      <c r="F352" s="679"/>
      <c r="G352" s="679"/>
      <c r="H352" s="679"/>
      <c r="I352" s="679"/>
      <c r="J352" s="213" t="s">
        <v>1626</v>
      </c>
    </row>
    <row r="353" spans="2:10" x14ac:dyDescent="0.2">
      <c r="B353" s="686" t="s">
        <v>175</v>
      </c>
      <c r="C353" s="687"/>
      <c r="D353" s="687"/>
      <c r="E353" s="687"/>
      <c r="F353" s="687"/>
      <c r="G353" s="687"/>
      <c r="H353" s="688"/>
      <c r="I353" s="216" t="s">
        <v>184</v>
      </c>
      <c r="J353" s="168" t="s">
        <v>179</v>
      </c>
    </row>
    <row r="354" spans="2:10" x14ac:dyDescent="0.2">
      <c r="B354" s="683" t="s">
        <v>592</v>
      </c>
      <c r="C354" s="684"/>
      <c r="D354" s="684"/>
      <c r="E354" s="684"/>
      <c r="F354" s="684"/>
      <c r="G354" s="684"/>
      <c r="H354" s="685"/>
      <c r="I354" s="171">
        <v>0.71</v>
      </c>
      <c r="J354" s="695" t="s">
        <v>184</v>
      </c>
    </row>
    <row r="355" spans="2:10" x14ac:dyDescent="0.2">
      <c r="B355" s="680" t="s">
        <v>180</v>
      </c>
      <c r="C355" s="681"/>
      <c r="D355" s="681"/>
      <c r="E355" s="681"/>
      <c r="F355" s="681"/>
      <c r="G355" s="681"/>
      <c r="H355" s="682"/>
      <c r="I355" s="225">
        <v>0.71</v>
      </c>
      <c r="J355" s="765"/>
    </row>
    <row r="356" spans="2:10" ht="12.75" customHeight="1" x14ac:dyDescent="0.2">
      <c r="B356" s="213" t="s">
        <v>786</v>
      </c>
      <c r="C356" s="213">
        <v>103673</v>
      </c>
      <c r="D356" s="679" t="s">
        <v>1700</v>
      </c>
      <c r="E356" s="679"/>
      <c r="F356" s="679"/>
      <c r="G356" s="679"/>
      <c r="H356" s="679"/>
      <c r="I356" s="679"/>
      <c r="J356" s="213" t="s">
        <v>1626</v>
      </c>
    </row>
    <row r="357" spans="2:10" x14ac:dyDescent="0.2">
      <c r="B357" s="686" t="s">
        <v>175</v>
      </c>
      <c r="C357" s="687"/>
      <c r="D357" s="687"/>
      <c r="E357" s="687"/>
      <c r="F357" s="687"/>
      <c r="G357" s="687"/>
      <c r="H357" s="688"/>
      <c r="I357" s="216" t="s">
        <v>184</v>
      </c>
      <c r="J357" s="168" t="s">
        <v>179</v>
      </c>
    </row>
    <row r="358" spans="2:10" x14ac:dyDescent="0.2">
      <c r="B358" s="683" t="s">
        <v>592</v>
      </c>
      <c r="C358" s="684"/>
      <c r="D358" s="684"/>
      <c r="E358" s="684"/>
      <c r="F358" s="684"/>
      <c r="G358" s="684"/>
      <c r="H358" s="685"/>
      <c r="I358" s="171">
        <v>0.71</v>
      </c>
      <c r="J358" s="695" t="s">
        <v>184</v>
      </c>
    </row>
    <row r="359" spans="2:10" x14ac:dyDescent="0.2">
      <c r="B359" s="680" t="s">
        <v>180</v>
      </c>
      <c r="C359" s="681"/>
      <c r="D359" s="681"/>
      <c r="E359" s="681"/>
      <c r="F359" s="681"/>
      <c r="G359" s="681"/>
      <c r="H359" s="682"/>
      <c r="I359" s="225">
        <v>0.71</v>
      </c>
      <c r="J359" s="765"/>
    </row>
    <row r="360" spans="2:10" ht="12.75" customHeight="1" x14ac:dyDescent="0.2">
      <c r="B360" s="213" t="s">
        <v>1599</v>
      </c>
      <c r="C360" s="213" t="s">
        <v>1600</v>
      </c>
      <c r="D360" s="679" t="s">
        <v>1601</v>
      </c>
      <c r="E360" s="679"/>
      <c r="F360" s="679"/>
      <c r="G360" s="679"/>
      <c r="H360" s="679"/>
      <c r="I360" s="679"/>
      <c r="J360" s="213" t="s">
        <v>108</v>
      </c>
    </row>
    <row r="361" spans="2:10" x14ac:dyDescent="0.2">
      <c r="B361" s="686" t="s">
        <v>175</v>
      </c>
      <c r="C361" s="687"/>
      <c r="D361" s="687"/>
      <c r="E361" s="687"/>
      <c r="F361" s="687"/>
      <c r="G361" s="687"/>
      <c r="H361" s="688"/>
      <c r="I361" s="216" t="s">
        <v>37</v>
      </c>
      <c r="J361" s="168" t="s">
        <v>179</v>
      </c>
    </row>
    <row r="362" spans="2:10" x14ac:dyDescent="0.2">
      <c r="B362" s="683" t="s">
        <v>592</v>
      </c>
      <c r="C362" s="684"/>
      <c r="D362" s="684"/>
      <c r="E362" s="684"/>
      <c r="F362" s="684"/>
      <c r="G362" s="684"/>
      <c r="H362" s="685"/>
      <c r="I362" s="171">
        <v>21</v>
      </c>
      <c r="J362" s="695" t="s">
        <v>37</v>
      </c>
    </row>
    <row r="363" spans="2:10" x14ac:dyDescent="0.2">
      <c r="B363" s="680" t="s">
        <v>180</v>
      </c>
      <c r="C363" s="681"/>
      <c r="D363" s="681"/>
      <c r="E363" s="681"/>
      <c r="F363" s="681"/>
      <c r="G363" s="681"/>
      <c r="H363" s="682"/>
      <c r="I363" s="225">
        <v>21</v>
      </c>
      <c r="J363" s="765"/>
    </row>
    <row r="364" spans="2:10" ht="12.75" customHeight="1" x14ac:dyDescent="0.2">
      <c r="B364" s="213" t="s">
        <v>1604</v>
      </c>
      <c r="C364" s="213" t="s">
        <v>1602</v>
      </c>
      <c r="D364" s="679" t="s">
        <v>1603</v>
      </c>
      <c r="E364" s="679"/>
      <c r="F364" s="679"/>
      <c r="G364" s="679"/>
      <c r="H364" s="679"/>
      <c r="I364" s="679"/>
      <c r="J364" s="213" t="s">
        <v>108</v>
      </c>
    </row>
    <row r="365" spans="2:10" x14ac:dyDescent="0.2">
      <c r="B365" s="686" t="s">
        <v>175</v>
      </c>
      <c r="C365" s="687"/>
      <c r="D365" s="687"/>
      <c r="E365" s="687"/>
      <c r="F365" s="687"/>
      <c r="G365" s="687"/>
      <c r="H365" s="688"/>
      <c r="I365" s="216" t="s">
        <v>37</v>
      </c>
      <c r="J365" s="168" t="s">
        <v>179</v>
      </c>
    </row>
    <row r="366" spans="2:10" x14ac:dyDescent="0.2">
      <c r="B366" s="683" t="s">
        <v>592</v>
      </c>
      <c r="C366" s="684"/>
      <c r="D366" s="684"/>
      <c r="E366" s="684"/>
      <c r="F366" s="684"/>
      <c r="G366" s="684"/>
      <c r="H366" s="685"/>
      <c r="I366" s="171">
        <v>12</v>
      </c>
      <c r="J366" s="695" t="s">
        <v>37</v>
      </c>
    </row>
    <row r="367" spans="2:10" x14ac:dyDescent="0.2">
      <c r="B367" s="680" t="s">
        <v>180</v>
      </c>
      <c r="C367" s="681"/>
      <c r="D367" s="681"/>
      <c r="E367" s="681"/>
      <c r="F367" s="681"/>
      <c r="G367" s="681"/>
      <c r="H367" s="682"/>
      <c r="I367" s="225">
        <v>12</v>
      </c>
      <c r="J367" s="765"/>
    </row>
    <row r="368" spans="2:10" x14ac:dyDescent="0.2">
      <c r="B368" s="106" t="s">
        <v>1058</v>
      </c>
      <c r="C368" s="212"/>
      <c r="D368" s="61" t="s">
        <v>1057</v>
      </c>
      <c r="E368" s="61"/>
      <c r="F368" s="61"/>
      <c r="G368" s="61"/>
      <c r="H368" s="61"/>
      <c r="I368" s="61"/>
      <c r="J368" s="62"/>
    </row>
    <row r="369" spans="2:10" ht="12.75" customHeight="1" x14ac:dyDescent="0.2">
      <c r="B369" s="213" t="s">
        <v>1059</v>
      </c>
      <c r="C369" s="213">
        <v>101995</v>
      </c>
      <c r="D369" s="679" t="s">
        <v>1702</v>
      </c>
      <c r="E369" s="679"/>
      <c r="F369" s="679"/>
      <c r="G369" s="679"/>
      <c r="H369" s="679"/>
      <c r="I369" s="679"/>
      <c r="J369" s="213" t="s">
        <v>42</v>
      </c>
    </row>
    <row r="370" spans="2:10" x14ac:dyDescent="0.2">
      <c r="B370" s="686" t="s">
        <v>175</v>
      </c>
      <c r="C370" s="687"/>
      <c r="D370" s="687"/>
      <c r="E370" s="687"/>
      <c r="F370" s="687"/>
      <c r="G370" s="687"/>
      <c r="H370" s="688"/>
      <c r="I370" s="216" t="s">
        <v>178</v>
      </c>
      <c r="J370" s="168" t="s">
        <v>179</v>
      </c>
    </row>
    <row r="371" spans="2:10" x14ac:dyDescent="0.2">
      <c r="B371" s="683" t="s">
        <v>592</v>
      </c>
      <c r="C371" s="684"/>
      <c r="D371" s="684"/>
      <c r="E371" s="684"/>
      <c r="F371" s="684"/>
      <c r="G371" s="684"/>
      <c r="H371" s="685"/>
      <c r="I371" s="171">
        <v>17.2</v>
      </c>
      <c r="J371" s="695" t="s">
        <v>178</v>
      </c>
    </row>
    <row r="372" spans="2:10" x14ac:dyDescent="0.2">
      <c r="B372" s="680" t="s">
        <v>180</v>
      </c>
      <c r="C372" s="681"/>
      <c r="D372" s="681"/>
      <c r="E372" s="681"/>
      <c r="F372" s="681"/>
      <c r="G372" s="681"/>
      <c r="H372" s="682"/>
      <c r="I372" s="225">
        <v>17.2</v>
      </c>
      <c r="J372" s="765"/>
    </row>
    <row r="373" spans="2:10" ht="12.75" customHeight="1" x14ac:dyDescent="0.2">
      <c r="B373" s="213" t="s">
        <v>1060</v>
      </c>
      <c r="C373" s="213">
        <v>95943</v>
      </c>
      <c r="D373" s="679" t="s">
        <v>1704</v>
      </c>
      <c r="E373" s="679"/>
      <c r="F373" s="679"/>
      <c r="G373" s="679"/>
      <c r="H373" s="679"/>
      <c r="I373" s="679"/>
      <c r="J373" s="213" t="s">
        <v>147</v>
      </c>
    </row>
    <row r="374" spans="2:10" x14ac:dyDescent="0.2">
      <c r="B374" s="686" t="s">
        <v>175</v>
      </c>
      <c r="C374" s="687"/>
      <c r="D374" s="687"/>
      <c r="E374" s="687"/>
      <c r="F374" s="687"/>
      <c r="G374" s="687"/>
      <c r="H374" s="688"/>
      <c r="I374" s="216" t="s">
        <v>2122</v>
      </c>
      <c r="J374" s="168" t="s">
        <v>179</v>
      </c>
    </row>
    <row r="375" spans="2:10" x14ac:dyDescent="0.2">
      <c r="B375" s="683" t="s">
        <v>413</v>
      </c>
      <c r="C375" s="684"/>
      <c r="D375" s="684"/>
      <c r="E375" s="684"/>
      <c r="F375" s="684"/>
      <c r="G375" s="684"/>
      <c r="H375" s="685"/>
      <c r="I375" s="171">
        <v>13.5</v>
      </c>
      <c r="J375" s="695" t="s">
        <v>2122</v>
      </c>
    </row>
    <row r="376" spans="2:10" x14ac:dyDescent="0.2">
      <c r="B376" s="680" t="s">
        <v>180</v>
      </c>
      <c r="C376" s="681"/>
      <c r="D376" s="681"/>
      <c r="E376" s="681"/>
      <c r="F376" s="681"/>
      <c r="G376" s="681"/>
      <c r="H376" s="682"/>
      <c r="I376" s="225">
        <v>13.5</v>
      </c>
      <c r="J376" s="765"/>
    </row>
    <row r="377" spans="2:10" ht="12.75" customHeight="1" x14ac:dyDescent="0.2">
      <c r="B377" s="213" t="s">
        <v>1061</v>
      </c>
      <c r="C377" s="213">
        <v>95944</v>
      </c>
      <c r="D377" s="679" t="s">
        <v>1706</v>
      </c>
      <c r="E377" s="679"/>
      <c r="F377" s="679"/>
      <c r="G377" s="679"/>
      <c r="H377" s="679"/>
      <c r="I377" s="679"/>
      <c r="J377" s="213" t="s">
        <v>147</v>
      </c>
    </row>
    <row r="378" spans="2:10" x14ac:dyDescent="0.2">
      <c r="B378" s="686" t="s">
        <v>175</v>
      </c>
      <c r="C378" s="687"/>
      <c r="D378" s="687"/>
      <c r="E378" s="687"/>
      <c r="F378" s="687"/>
      <c r="G378" s="687"/>
      <c r="H378" s="688"/>
      <c r="I378" s="216" t="s">
        <v>2122</v>
      </c>
      <c r="J378" s="168" t="s">
        <v>179</v>
      </c>
    </row>
    <row r="379" spans="2:10" x14ac:dyDescent="0.2">
      <c r="B379" s="683" t="s">
        <v>413</v>
      </c>
      <c r="C379" s="684"/>
      <c r="D379" s="684"/>
      <c r="E379" s="684"/>
      <c r="F379" s="684"/>
      <c r="G379" s="684"/>
      <c r="H379" s="685"/>
      <c r="I379" s="171">
        <v>23.9</v>
      </c>
      <c r="J379" s="695" t="s">
        <v>2122</v>
      </c>
    </row>
    <row r="380" spans="2:10" x14ac:dyDescent="0.2">
      <c r="B380" s="680" t="s">
        <v>180</v>
      </c>
      <c r="C380" s="681"/>
      <c r="D380" s="681"/>
      <c r="E380" s="681"/>
      <c r="F380" s="681"/>
      <c r="G380" s="681"/>
      <c r="H380" s="682"/>
      <c r="I380" s="225">
        <v>23.9</v>
      </c>
      <c r="J380" s="765"/>
    </row>
    <row r="381" spans="2:10" ht="12.75" customHeight="1" x14ac:dyDescent="0.2">
      <c r="B381" s="213" t="s">
        <v>1062</v>
      </c>
      <c r="C381" s="213">
        <v>95945</v>
      </c>
      <c r="D381" s="679" t="s">
        <v>1708</v>
      </c>
      <c r="E381" s="679"/>
      <c r="F381" s="679"/>
      <c r="G381" s="679"/>
      <c r="H381" s="679"/>
      <c r="I381" s="679"/>
      <c r="J381" s="213" t="s">
        <v>147</v>
      </c>
    </row>
    <row r="382" spans="2:10" x14ac:dyDescent="0.2">
      <c r="B382" s="686" t="s">
        <v>175</v>
      </c>
      <c r="C382" s="687"/>
      <c r="D382" s="687"/>
      <c r="E382" s="687"/>
      <c r="F382" s="687"/>
      <c r="G382" s="687"/>
      <c r="H382" s="688"/>
      <c r="I382" s="216" t="s">
        <v>2122</v>
      </c>
      <c r="J382" s="168" t="s">
        <v>179</v>
      </c>
    </row>
    <row r="383" spans="2:10" x14ac:dyDescent="0.2">
      <c r="B383" s="683" t="s">
        <v>592</v>
      </c>
      <c r="C383" s="684"/>
      <c r="D383" s="684"/>
      <c r="E383" s="684"/>
      <c r="F383" s="684"/>
      <c r="G383" s="684"/>
      <c r="H383" s="685"/>
      <c r="I383" s="171">
        <v>35.299999999999997</v>
      </c>
      <c r="J383" s="695" t="s">
        <v>2122</v>
      </c>
    </row>
    <row r="384" spans="2:10" x14ac:dyDescent="0.2">
      <c r="B384" s="680" t="s">
        <v>180</v>
      </c>
      <c r="C384" s="681"/>
      <c r="D384" s="681"/>
      <c r="E384" s="681"/>
      <c r="F384" s="681"/>
      <c r="G384" s="681"/>
      <c r="H384" s="682"/>
      <c r="I384" s="225">
        <v>35.299999999999997</v>
      </c>
      <c r="J384" s="765"/>
    </row>
    <row r="385" spans="2:10" ht="12.75" customHeight="1" x14ac:dyDescent="0.2">
      <c r="B385" s="213" t="s">
        <v>1063</v>
      </c>
      <c r="C385" s="213">
        <v>94965</v>
      </c>
      <c r="D385" s="679" t="s">
        <v>1664</v>
      </c>
      <c r="E385" s="679"/>
      <c r="F385" s="679"/>
      <c r="G385" s="679"/>
      <c r="H385" s="679"/>
      <c r="I385" s="679"/>
      <c r="J385" s="213" t="s">
        <v>1626</v>
      </c>
    </row>
    <row r="386" spans="2:10" x14ac:dyDescent="0.2">
      <c r="B386" s="686" t="s">
        <v>175</v>
      </c>
      <c r="C386" s="687"/>
      <c r="D386" s="687"/>
      <c r="E386" s="687"/>
      <c r="F386" s="687"/>
      <c r="G386" s="687"/>
      <c r="H386" s="688"/>
      <c r="I386" s="216" t="s">
        <v>184</v>
      </c>
      <c r="J386" s="168" t="s">
        <v>179</v>
      </c>
    </row>
    <row r="387" spans="2:10" x14ac:dyDescent="0.2">
      <c r="B387" s="683" t="s">
        <v>592</v>
      </c>
      <c r="C387" s="684"/>
      <c r="D387" s="684"/>
      <c r="E387" s="684"/>
      <c r="F387" s="684"/>
      <c r="G387" s="684"/>
      <c r="H387" s="685"/>
      <c r="I387" s="171">
        <v>1.7</v>
      </c>
      <c r="J387" s="695" t="s">
        <v>184</v>
      </c>
    </row>
    <row r="388" spans="2:10" x14ac:dyDescent="0.2">
      <c r="B388" s="680" t="s">
        <v>180</v>
      </c>
      <c r="C388" s="681"/>
      <c r="D388" s="681"/>
      <c r="E388" s="681"/>
      <c r="F388" s="681"/>
      <c r="G388" s="681"/>
      <c r="H388" s="682"/>
      <c r="I388" s="225">
        <v>1.7</v>
      </c>
      <c r="J388" s="765"/>
    </row>
    <row r="389" spans="2:10" ht="12.75" customHeight="1" x14ac:dyDescent="0.2">
      <c r="B389" s="213" t="s">
        <v>1064</v>
      </c>
      <c r="C389" s="213">
        <v>103670</v>
      </c>
      <c r="D389" s="679" t="s">
        <v>1666</v>
      </c>
      <c r="E389" s="679"/>
      <c r="F389" s="679"/>
      <c r="G389" s="679"/>
      <c r="H389" s="679"/>
      <c r="I389" s="679"/>
      <c r="J389" s="213" t="s">
        <v>1626</v>
      </c>
    </row>
    <row r="390" spans="2:10" x14ac:dyDescent="0.2">
      <c r="B390" s="686" t="s">
        <v>175</v>
      </c>
      <c r="C390" s="687"/>
      <c r="D390" s="687"/>
      <c r="E390" s="687"/>
      <c r="F390" s="687"/>
      <c r="G390" s="687"/>
      <c r="H390" s="688"/>
      <c r="I390" s="216" t="s">
        <v>184</v>
      </c>
      <c r="J390" s="168" t="s">
        <v>179</v>
      </c>
    </row>
    <row r="391" spans="2:10" x14ac:dyDescent="0.2">
      <c r="B391" s="683" t="s">
        <v>592</v>
      </c>
      <c r="C391" s="684"/>
      <c r="D391" s="684"/>
      <c r="E391" s="684"/>
      <c r="F391" s="684"/>
      <c r="G391" s="684"/>
      <c r="H391" s="685"/>
      <c r="I391" s="171">
        <v>1.7</v>
      </c>
      <c r="J391" s="695" t="s">
        <v>184</v>
      </c>
    </row>
    <row r="392" spans="2:10" x14ac:dyDescent="0.2">
      <c r="B392" s="680" t="s">
        <v>180</v>
      </c>
      <c r="C392" s="681"/>
      <c r="D392" s="681"/>
      <c r="E392" s="681"/>
      <c r="F392" s="681"/>
      <c r="G392" s="681"/>
      <c r="H392" s="682"/>
      <c r="I392" s="225">
        <v>1.7</v>
      </c>
      <c r="J392" s="765"/>
    </row>
    <row r="393" spans="2:10" x14ac:dyDescent="0.2">
      <c r="B393" s="164" t="s">
        <v>56</v>
      </c>
      <c r="C393" s="211"/>
      <c r="D393" s="165" t="s">
        <v>110</v>
      </c>
      <c r="E393" s="165"/>
      <c r="F393" s="165"/>
      <c r="G393" s="165"/>
      <c r="H393" s="165"/>
      <c r="I393" s="165"/>
      <c r="J393" s="166"/>
    </row>
    <row r="394" spans="2:10" x14ac:dyDescent="0.2">
      <c r="B394" s="106" t="s">
        <v>203</v>
      </c>
      <c r="C394" s="212"/>
      <c r="D394" s="61" t="s">
        <v>112</v>
      </c>
      <c r="E394" s="61"/>
      <c r="F394" s="61"/>
      <c r="G394" s="61"/>
      <c r="H394" s="61"/>
      <c r="I394" s="61"/>
      <c r="J394" s="62"/>
    </row>
    <row r="395" spans="2:10" ht="12.75" customHeight="1" x14ac:dyDescent="0.2">
      <c r="B395" s="218" t="s">
        <v>787</v>
      </c>
      <c r="C395" s="213">
        <v>101165</v>
      </c>
      <c r="D395" s="679" t="s">
        <v>1710</v>
      </c>
      <c r="E395" s="679"/>
      <c r="F395" s="679"/>
      <c r="G395" s="679"/>
      <c r="H395" s="679"/>
      <c r="I395" s="679"/>
      <c r="J395" s="213" t="s">
        <v>1626</v>
      </c>
    </row>
    <row r="396" spans="2:10" x14ac:dyDescent="0.2">
      <c r="B396" s="686" t="s">
        <v>175</v>
      </c>
      <c r="C396" s="687"/>
      <c r="D396" s="687"/>
      <c r="E396" s="688"/>
      <c r="F396" s="59" t="s">
        <v>181</v>
      </c>
      <c r="G396" s="59" t="s">
        <v>177</v>
      </c>
      <c r="H396" s="168" t="s">
        <v>183</v>
      </c>
      <c r="I396" s="216" t="s">
        <v>184</v>
      </c>
      <c r="J396" s="168" t="s">
        <v>179</v>
      </c>
    </row>
    <row r="397" spans="2:10" x14ac:dyDescent="0.2">
      <c r="B397" s="787"/>
      <c r="C397" s="788"/>
      <c r="D397" s="788"/>
      <c r="E397" s="789"/>
      <c r="F397" s="103">
        <v>306.58999999999997</v>
      </c>
      <c r="G397" s="103">
        <v>0.3</v>
      </c>
      <c r="H397" s="103">
        <v>0.14000000000000001</v>
      </c>
      <c r="I397" s="217">
        <v>12.87678</v>
      </c>
      <c r="J397" s="695" t="s">
        <v>184</v>
      </c>
    </row>
    <row r="398" spans="2:10" x14ac:dyDescent="0.2">
      <c r="B398" s="790" t="s">
        <v>180</v>
      </c>
      <c r="C398" s="791"/>
      <c r="D398" s="791"/>
      <c r="E398" s="791"/>
      <c r="F398" s="791"/>
      <c r="G398" s="791"/>
      <c r="H398" s="792"/>
      <c r="I398" s="226">
        <v>12.87678</v>
      </c>
      <c r="J398" s="765"/>
    </row>
    <row r="399" spans="2:10" ht="12.75" customHeight="1" x14ac:dyDescent="0.2">
      <c r="B399" s="218" t="s">
        <v>788</v>
      </c>
      <c r="C399" s="213">
        <v>103330</v>
      </c>
      <c r="D399" s="679" t="s">
        <v>1712</v>
      </c>
      <c r="E399" s="679"/>
      <c r="F399" s="679"/>
      <c r="G399" s="679"/>
      <c r="H399" s="679"/>
      <c r="I399" s="679"/>
      <c r="J399" s="213" t="s">
        <v>42</v>
      </c>
    </row>
    <row r="400" spans="2:10" x14ac:dyDescent="0.2">
      <c r="B400" s="686" t="s">
        <v>175</v>
      </c>
      <c r="C400" s="687"/>
      <c r="D400" s="687"/>
      <c r="E400" s="687"/>
      <c r="F400" s="687"/>
      <c r="G400" s="687"/>
      <c r="H400" s="688"/>
      <c r="I400" s="216" t="s">
        <v>178</v>
      </c>
      <c r="J400" s="168" t="s">
        <v>179</v>
      </c>
    </row>
    <row r="401" spans="2:10" ht="15" customHeight="1" x14ac:dyDescent="0.2">
      <c r="B401" s="793" t="s">
        <v>1031</v>
      </c>
      <c r="C401" s="794"/>
      <c r="D401" s="794"/>
      <c r="E401" s="794"/>
      <c r="F401" s="794"/>
      <c r="G401" s="794"/>
      <c r="H401" s="795"/>
      <c r="I401" s="217">
        <v>850.05</v>
      </c>
      <c r="J401" s="732" t="s">
        <v>178</v>
      </c>
    </row>
    <row r="402" spans="2:10" x14ac:dyDescent="0.2">
      <c r="B402" s="793" t="s">
        <v>583</v>
      </c>
      <c r="C402" s="794"/>
      <c r="D402" s="794"/>
      <c r="E402" s="794">
        <v>89.46</v>
      </c>
      <c r="F402" s="794"/>
      <c r="G402" s="794"/>
      <c r="H402" s="795"/>
      <c r="I402" s="217">
        <v>133.62</v>
      </c>
      <c r="J402" s="733"/>
    </row>
    <row r="403" spans="2:10" x14ac:dyDescent="0.2">
      <c r="B403" s="793" t="s">
        <v>1030</v>
      </c>
      <c r="C403" s="794"/>
      <c r="D403" s="794"/>
      <c r="E403" s="794"/>
      <c r="F403" s="794"/>
      <c r="G403" s="794"/>
      <c r="H403" s="795"/>
      <c r="I403" s="217">
        <v>14.38</v>
      </c>
      <c r="J403" s="733"/>
    </row>
    <row r="404" spans="2:10" x14ac:dyDescent="0.2">
      <c r="B404" s="790" t="s">
        <v>180</v>
      </c>
      <c r="C404" s="791"/>
      <c r="D404" s="791"/>
      <c r="E404" s="791"/>
      <c r="F404" s="791"/>
      <c r="G404" s="791"/>
      <c r="H404" s="792"/>
      <c r="I404" s="226">
        <v>998.05</v>
      </c>
      <c r="J404" s="734"/>
    </row>
    <row r="405" spans="2:10" ht="12.75" customHeight="1" x14ac:dyDescent="0.2">
      <c r="B405" s="218" t="s">
        <v>789</v>
      </c>
      <c r="C405" s="213">
        <v>93202</v>
      </c>
      <c r="D405" s="679" t="s">
        <v>1714</v>
      </c>
      <c r="E405" s="679"/>
      <c r="F405" s="679"/>
      <c r="G405" s="679"/>
      <c r="H405" s="679"/>
      <c r="I405" s="679"/>
      <c r="J405" s="213" t="s">
        <v>130</v>
      </c>
    </row>
    <row r="406" spans="2:10" x14ac:dyDescent="0.2">
      <c r="B406" s="764" t="s">
        <v>175</v>
      </c>
      <c r="C406" s="764"/>
      <c r="D406" s="764"/>
      <c r="E406" s="764"/>
      <c r="F406" s="764"/>
      <c r="G406" s="764"/>
      <c r="H406" s="764"/>
      <c r="I406" s="216" t="s">
        <v>182</v>
      </c>
      <c r="J406" s="214" t="s">
        <v>179</v>
      </c>
    </row>
    <row r="407" spans="2:10" x14ac:dyDescent="0.2">
      <c r="B407" s="796"/>
      <c r="C407" s="796"/>
      <c r="D407" s="796"/>
      <c r="E407" s="796"/>
      <c r="F407" s="796"/>
      <c r="G407" s="796"/>
      <c r="H407" s="796"/>
      <c r="I407" s="217">
        <v>306.58999999999997</v>
      </c>
      <c r="J407" s="224" t="s">
        <v>182</v>
      </c>
    </row>
    <row r="408" spans="2:10" x14ac:dyDescent="0.2">
      <c r="B408" s="766" t="s">
        <v>180</v>
      </c>
      <c r="C408" s="766"/>
      <c r="D408" s="766"/>
      <c r="E408" s="766"/>
      <c r="F408" s="766"/>
      <c r="G408" s="766"/>
      <c r="H408" s="766"/>
      <c r="I408" s="226">
        <v>306.58999999999997</v>
      </c>
      <c r="J408" s="105"/>
    </row>
    <row r="409" spans="2:10" ht="12.75" customHeight="1" x14ac:dyDescent="0.2">
      <c r="B409" s="218" t="s">
        <v>1123</v>
      </c>
      <c r="C409" s="213">
        <v>96366</v>
      </c>
      <c r="D409" s="679" t="s">
        <v>1716</v>
      </c>
      <c r="E409" s="679"/>
      <c r="F409" s="679"/>
      <c r="G409" s="679"/>
      <c r="H409" s="679"/>
      <c r="I409" s="679"/>
      <c r="J409" s="213" t="s">
        <v>42</v>
      </c>
    </row>
    <row r="410" spans="2:10" x14ac:dyDescent="0.2">
      <c r="B410" s="764" t="s">
        <v>175</v>
      </c>
      <c r="C410" s="764"/>
      <c r="D410" s="764"/>
      <c r="E410" s="764"/>
      <c r="F410" s="764"/>
      <c r="G410" s="764"/>
      <c r="H410" s="764"/>
      <c r="I410" s="216" t="s">
        <v>178</v>
      </c>
      <c r="J410" s="214" t="s">
        <v>179</v>
      </c>
    </row>
    <row r="411" spans="2:10" x14ac:dyDescent="0.2">
      <c r="B411" s="796"/>
      <c r="C411" s="796"/>
      <c r="D411" s="796"/>
      <c r="E411" s="796"/>
      <c r="F411" s="796"/>
      <c r="G411" s="796"/>
      <c r="H411" s="796"/>
      <c r="I411" s="217">
        <v>2.5300000000000002</v>
      </c>
      <c r="J411" s="224" t="s">
        <v>178</v>
      </c>
    </row>
    <row r="412" spans="2:10" x14ac:dyDescent="0.2">
      <c r="B412" s="766" t="s">
        <v>180</v>
      </c>
      <c r="C412" s="766"/>
      <c r="D412" s="766"/>
      <c r="E412" s="766"/>
      <c r="F412" s="766"/>
      <c r="G412" s="766"/>
      <c r="H412" s="766"/>
      <c r="I412" s="226">
        <v>2.5300000000000002</v>
      </c>
      <c r="J412" s="105"/>
    </row>
    <row r="413" spans="2:10" x14ac:dyDescent="0.2">
      <c r="B413" s="106" t="s">
        <v>204</v>
      </c>
      <c r="C413" s="212"/>
      <c r="D413" s="61" t="s">
        <v>113</v>
      </c>
      <c r="E413" s="61"/>
      <c r="F413" s="61"/>
      <c r="G413" s="61"/>
      <c r="H413" s="61"/>
      <c r="I413" s="61"/>
      <c r="J413" s="62"/>
    </row>
    <row r="414" spans="2:10" x14ac:dyDescent="0.2">
      <c r="B414" s="767" t="s">
        <v>125</v>
      </c>
      <c r="C414" s="768"/>
      <c r="D414" s="768"/>
      <c r="E414" s="768"/>
      <c r="F414" s="768"/>
      <c r="G414" s="768"/>
      <c r="H414" s="768"/>
      <c r="I414" s="768"/>
      <c r="J414" s="769"/>
    </row>
    <row r="415" spans="2:10" x14ac:dyDescent="0.2">
      <c r="B415" s="686" t="s">
        <v>175</v>
      </c>
      <c r="C415" s="687"/>
      <c r="D415" s="688"/>
      <c r="E415" s="157" t="s">
        <v>187</v>
      </c>
      <c r="F415" s="157" t="s">
        <v>37</v>
      </c>
      <c r="G415" s="157" t="s">
        <v>176</v>
      </c>
      <c r="H415" s="770" t="s">
        <v>211</v>
      </c>
      <c r="I415" s="771"/>
      <c r="J415" s="168" t="s">
        <v>179</v>
      </c>
    </row>
    <row r="416" spans="2:10" ht="91.5" customHeight="1" x14ac:dyDescent="0.2">
      <c r="B416" s="722"/>
      <c r="C416" s="723"/>
      <c r="D416" s="723"/>
      <c r="E416" s="63" t="s">
        <v>213</v>
      </c>
      <c r="F416" s="63">
        <v>6</v>
      </c>
      <c r="G416" s="63">
        <v>1</v>
      </c>
      <c r="H416" s="774">
        <v>8.3999999999999986</v>
      </c>
      <c r="I416" s="774"/>
      <c r="J416" s="732" t="s">
        <v>188</v>
      </c>
    </row>
    <row r="417" spans="2:10" ht="91.5" customHeight="1" x14ac:dyDescent="0.2">
      <c r="B417" s="725"/>
      <c r="C417" s="726"/>
      <c r="D417" s="726"/>
      <c r="E417" s="63" t="s">
        <v>212</v>
      </c>
      <c r="F417" s="63">
        <v>28</v>
      </c>
      <c r="G417" s="63">
        <v>2</v>
      </c>
      <c r="H417" s="774">
        <v>78.399999999999991</v>
      </c>
      <c r="I417" s="774"/>
      <c r="J417" s="733"/>
    </row>
    <row r="418" spans="2:10" x14ac:dyDescent="0.2">
      <c r="B418" s="772"/>
      <c r="C418" s="773"/>
      <c r="D418" s="773"/>
      <c r="E418" s="775" t="s">
        <v>180</v>
      </c>
      <c r="F418" s="775"/>
      <c r="G418" s="775"/>
      <c r="H418" s="776">
        <v>86.799999999999983</v>
      </c>
      <c r="I418" s="777"/>
      <c r="J418" s="734"/>
    </row>
    <row r="419" spans="2:10" x14ac:dyDescent="0.2">
      <c r="B419" s="767" t="s">
        <v>126</v>
      </c>
      <c r="C419" s="768"/>
      <c r="D419" s="768"/>
      <c r="E419" s="768"/>
      <c r="F419" s="768"/>
      <c r="G419" s="768"/>
      <c r="H419" s="768"/>
      <c r="I419" s="768"/>
      <c r="J419" s="769"/>
    </row>
    <row r="420" spans="2:10" x14ac:dyDescent="0.2">
      <c r="B420" s="698" t="s">
        <v>175</v>
      </c>
      <c r="C420" s="699"/>
      <c r="D420" s="700"/>
      <c r="E420" s="169" t="s">
        <v>187</v>
      </c>
      <c r="F420" s="157" t="s">
        <v>37</v>
      </c>
      <c r="G420" s="157" t="s">
        <v>176</v>
      </c>
      <c r="H420" s="770" t="s">
        <v>205</v>
      </c>
      <c r="I420" s="771"/>
      <c r="J420" s="168" t="s">
        <v>179</v>
      </c>
    </row>
    <row r="421" spans="2:10" ht="36.75" customHeight="1" x14ac:dyDescent="0.2">
      <c r="B421" s="698"/>
      <c r="C421" s="699"/>
      <c r="D421" s="700"/>
      <c r="E421" s="170" t="s">
        <v>206</v>
      </c>
      <c r="F421" s="170">
        <v>1</v>
      </c>
      <c r="G421" s="170">
        <v>0.7</v>
      </c>
      <c r="H421" s="774">
        <v>0.98</v>
      </c>
      <c r="I421" s="774"/>
      <c r="J421" s="732" t="s">
        <v>188</v>
      </c>
    </row>
    <row r="422" spans="2:10" ht="36.75" customHeight="1" x14ac:dyDescent="0.2">
      <c r="B422" s="778"/>
      <c r="C422" s="779"/>
      <c r="D422" s="780"/>
      <c r="E422" s="170" t="s">
        <v>207</v>
      </c>
      <c r="F422" s="170">
        <v>15</v>
      </c>
      <c r="G422" s="170">
        <v>0.9</v>
      </c>
      <c r="H422" s="774">
        <v>18.899999999999999</v>
      </c>
      <c r="I422" s="774"/>
      <c r="J422" s="733"/>
    </row>
    <row r="423" spans="2:10" ht="36.75" customHeight="1" x14ac:dyDescent="0.2">
      <c r="B423" s="778"/>
      <c r="C423" s="779"/>
      <c r="D423" s="780"/>
      <c r="E423" s="170" t="s">
        <v>208</v>
      </c>
      <c r="F423" s="170">
        <v>2</v>
      </c>
      <c r="G423" s="170">
        <v>0.9</v>
      </c>
      <c r="H423" s="774">
        <v>2.52</v>
      </c>
      <c r="I423" s="774"/>
      <c r="J423" s="733"/>
    </row>
    <row r="424" spans="2:10" ht="36.75" customHeight="1" x14ac:dyDescent="0.2">
      <c r="B424" s="778"/>
      <c r="C424" s="779"/>
      <c r="D424" s="780"/>
      <c r="E424" s="170" t="s">
        <v>209</v>
      </c>
      <c r="F424" s="170">
        <v>1</v>
      </c>
      <c r="G424" s="170">
        <v>2</v>
      </c>
      <c r="H424" s="774">
        <v>2.8</v>
      </c>
      <c r="I424" s="774"/>
      <c r="J424" s="733"/>
    </row>
    <row r="425" spans="2:10" ht="36.75" customHeight="1" x14ac:dyDescent="0.2">
      <c r="B425" s="778"/>
      <c r="C425" s="779"/>
      <c r="D425" s="780"/>
      <c r="E425" s="170" t="s">
        <v>210</v>
      </c>
      <c r="F425" s="170">
        <v>1</v>
      </c>
      <c r="G425" s="170">
        <v>2.5</v>
      </c>
      <c r="H425" s="774">
        <v>3.5</v>
      </c>
      <c r="I425" s="774"/>
      <c r="J425" s="733"/>
    </row>
    <row r="426" spans="2:10" x14ac:dyDescent="0.2">
      <c r="B426" s="781"/>
      <c r="C426" s="782"/>
      <c r="D426" s="783"/>
      <c r="E426" s="784" t="s">
        <v>180</v>
      </c>
      <c r="F426" s="785"/>
      <c r="G426" s="786"/>
      <c r="H426" s="776">
        <v>28.7</v>
      </c>
      <c r="I426" s="777"/>
      <c r="J426" s="734"/>
    </row>
    <row r="427" spans="2:10" ht="12.75" customHeight="1" x14ac:dyDescent="0.2">
      <c r="B427" s="213" t="s">
        <v>790</v>
      </c>
      <c r="C427" s="213">
        <v>93186</v>
      </c>
      <c r="D427" s="679" t="s">
        <v>1718</v>
      </c>
      <c r="E427" s="679"/>
      <c r="F427" s="679"/>
      <c r="G427" s="679"/>
      <c r="H427" s="679"/>
      <c r="I427" s="679"/>
      <c r="J427" s="213" t="s">
        <v>130</v>
      </c>
    </row>
    <row r="428" spans="2:10" x14ac:dyDescent="0.2">
      <c r="B428" s="692" t="s">
        <v>175</v>
      </c>
      <c r="C428" s="692"/>
      <c r="D428" s="692"/>
      <c r="E428" s="692"/>
      <c r="F428" s="692"/>
      <c r="G428" s="692"/>
      <c r="H428" s="692"/>
      <c r="I428" s="216" t="s">
        <v>182</v>
      </c>
      <c r="J428" s="168" t="s">
        <v>179</v>
      </c>
    </row>
    <row r="429" spans="2:10" x14ac:dyDescent="0.2">
      <c r="B429" s="728" t="s">
        <v>658</v>
      </c>
      <c r="C429" s="728"/>
      <c r="D429" s="728"/>
      <c r="E429" s="728"/>
      <c r="F429" s="728"/>
      <c r="G429" s="728"/>
      <c r="H429" s="728"/>
      <c r="I429" s="171">
        <v>8.3999999999999986</v>
      </c>
      <c r="J429" s="695" t="s">
        <v>182</v>
      </c>
    </row>
    <row r="430" spans="2:10" x14ac:dyDescent="0.2">
      <c r="B430" s="694" t="s">
        <v>180</v>
      </c>
      <c r="C430" s="694"/>
      <c r="D430" s="694"/>
      <c r="E430" s="694"/>
      <c r="F430" s="694"/>
      <c r="G430" s="694"/>
      <c r="H430" s="694"/>
      <c r="I430" s="174">
        <v>8.3999999999999986</v>
      </c>
      <c r="J430" s="765"/>
    </row>
    <row r="431" spans="2:10" ht="12.75" customHeight="1" x14ac:dyDescent="0.2">
      <c r="B431" s="218" t="s">
        <v>791</v>
      </c>
      <c r="C431" s="213">
        <v>93187</v>
      </c>
      <c r="D431" s="679" t="s">
        <v>1720</v>
      </c>
      <c r="E431" s="679"/>
      <c r="F431" s="679"/>
      <c r="G431" s="679"/>
      <c r="H431" s="679"/>
      <c r="I431" s="679"/>
      <c r="J431" s="213" t="s">
        <v>130</v>
      </c>
    </row>
    <row r="432" spans="2:10" ht="12.75" customHeight="1" x14ac:dyDescent="0.2">
      <c r="B432" s="692" t="s">
        <v>175</v>
      </c>
      <c r="C432" s="692"/>
      <c r="D432" s="692"/>
      <c r="E432" s="692"/>
      <c r="F432" s="692"/>
      <c r="G432" s="692"/>
      <c r="H432" s="692"/>
      <c r="I432" s="216" t="s">
        <v>182</v>
      </c>
      <c r="J432" s="168" t="s">
        <v>179</v>
      </c>
    </row>
    <row r="433" spans="2:10" x14ac:dyDescent="0.2">
      <c r="B433" s="728" t="s">
        <v>658</v>
      </c>
      <c r="C433" s="728"/>
      <c r="D433" s="728"/>
      <c r="E433" s="728"/>
      <c r="F433" s="728"/>
      <c r="G433" s="728"/>
      <c r="H433" s="728"/>
      <c r="I433" s="171">
        <v>78.399999999999991</v>
      </c>
      <c r="J433" s="695" t="s">
        <v>182</v>
      </c>
    </row>
    <row r="434" spans="2:10" x14ac:dyDescent="0.2">
      <c r="B434" s="694" t="s">
        <v>180</v>
      </c>
      <c r="C434" s="694"/>
      <c r="D434" s="694"/>
      <c r="E434" s="694"/>
      <c r="F434" s="694"/>
      <c r="G434" s="694"/>
      <c r="H434" s="694"/>
      <c r="I434" s="174">
        <v>78.399999999999991</v>
      </c>
      <c r="J434" s="765"/>
    </row>
    <row r="435" spans="2:10" ht="12.75" customHeight="1" x14ac:dyDescent="0.2">
      <c r="B435" s="213" t="s">
        <v>792</v>
      </c>
      <c r="C435" s="213">
        <v>93188</v>
      </c>
      <c r="D435" s="679" t="s">
        <v>1722</v>
      </c>
      <c r="E435" s="679"/>
      <c r="F435" s="679"/>
      <c r="G435" s="679"/>
      <c r="H435" s="679"/>
      <c r="I435" s="679"/>
      <c r="J435" s="213" t="s">
        <v>130</v>
      </c>
    </row>
    <row r="436" spans="2:10" ht="12.75" customHeight="1" x14ac:dyDescent="0.2">
      <c r="B436" s="692" t="s">
        <v>175</v>
      </c>
      <c r="C436" s="692"/>
      <c r="D436" s="692"/>
      <c r="E436" s="692"/>
      <c r="F436" s="692"/>
      <c r="G436" s="692"/>
      <c r="H436" s="692"/>
      <c r="I436" s="216" t="s">
        <v>182</v>
      </c>
      <c r="J436" s="168" t="s">
        <v>179</v>
      </c>
    </row>
    <row r="437" spans="2:10" x14ac:dyDescent="0.2">
      <c r="B437" s="728" t="s">
        <v>658</v>
      </c>
      <c r="C437" s="728"/>
      <c r="D437" s="728"/>
      <c r="E437" s="728"/>
      <c r="F437" s="728"/>
      <c r="G437" s="728"/>
      <c r="H437" s="728"/>
      <c r="I437" s="171">
        <v>22.4</v>
      </c>
      <c r="J437" s="695" t="s">
        <v>182</v>
      </c>
    </row>
    <row r="438" spans="2:10" x14ac:dyDescent="0.2">
      <c r="B438" s="694" t="s">
        <v>180</v>
      </c>
      <c r="C438" s="694"/>
      <c r="D438" s="694"/>
      <c r="E438" s="694"/>
      <c r="F438" s="694"/>
      <c r="G438" s="694"/>
      <c r="H438" s="694"/>
      <c r="I438" s="174">
        <v>22.4</v>
      </c>
      <c r="J438" s="765"/>
    </row>
    <row r="439" spans="2:10" ht="12.75" customHeight="1" x14ac:dyDescent="0.2">
      <c r="B439" s="213" t="s">
        <v>793</v>
      </c>
      <c r="C439" s="213">
        <v>93189</v>
      </c>
      <c r="D439" s="679" t="s">
        <v>1724</v>
      </c>
      <c r="E439" s="679"/>
      <c r="F439" s="679"/>
      <c r="G439" s="679"/>
      <c r="H439" s="679"/>
      <c r="I439" s="679"/>
      <c r="J439" s="213" t="s">
        <v>130</v>
      </c>
    </row>
    <row r="440" spans="2:10" ht="12.75" customHeight="1" x14ac:dyDescent="0.2">
      <c r="B440" s="692" t="s">
        <v>175</v>
      </c>
      <c r="C440" s="692"/>
      <c r="D440" s="692"/>
      <c r="E440" s="692"/>
      <c r="F440" s="692"/>
      <c r="G440" s="692"/>
      <c r="H440" s="692"/>
      <c r="I440" s="216" t="s">
        <v>182</v>
      </c>
      <c r="J440" s="168" t="s">
        <v>179</v>
      </c>
    </row>
    <row r="441" spans="2:10" x14ac:dyDescent="0.2">
      <c r="B441" s="728" t="s">
        <v>658</v>
      </c>
      <c r="C441" s="728"/>
      <c r="D441" s="728"/>
      <c r="E441" s="728"/>
      <c r="F441" s="728"/>
      <c r="G441" s="728"/>
      <c r="H441" s="728"/>
      <c r="I441" s="171">
        <v>6.3</v>
      </c>
      <c r="J441" s="695" t="s">
        <v>182</v>
      </c>
    </row>
    <row r="442" spans="2:10" x14ac:dyDescent="0.2">
      <c r="B442" s="694" t="s">
        <v>180</v>
      </c>
      <c r="C442" s="694"/>
      <c r="D442" s="694"/>
      <c r="E442" s="694"/>
      <c r="F442" s="694"/>
      <c r="G442" s="694"/>
      <c r="H442" s="694"/>
      <c r="I442" s="174">
        <v>6.3</v>
      </c>
      <c r="J442" s="765"/>
    </row>
    <row r="443" spans="2:10" ht="12.75" customHeight="1" x14ac:dyDescent="0.2">
      <c r="B443" s="218" t="s">
        <v>794</v>
      </c>
      <c r="C443" s="213">
        <v>93196</v>
      </c>
      <c r="D443" s="679" t="s">
        <v>1726</v>
      </c>
      <c r="E443" s="679"/>
      <c r="F443" s="679"/>
      <c r="G443" s="679"/>
      <c r="H443" s="679"/>
      <c r="I443" s="679"/>
      <c r="J443" s="213" t="s">
        <v>130</v>
      </c>
    </row>
    <row r="444" spans="2:10" ht="12.75" customHeight="1" x14ac:dyDescent="0.2">
      <c r="B444" s="692" t="s">
        <v>175</v>
      </c>
      <c r="C444" s="692"/>
      <c r="D444" s="692"/>
      <c r="E444" s="692"/>
      <c r="F444" s="692"/>
      <c r="G444" s="692"/>
      <c r="H444" s="692"/>
      <c r="I444" s="216" t="s">
        <v>182</v>
      </c>
      <c r="J444" s="168" t="s">
        <v>179</v>
      </c>
    </row>
    <row r="445" spans="2:10" x14ac:dyDescent="0.2">
      <c r="B445" s="728" t="s">
        <v>189</v>
      </c>
      <c r="C445" s="728"/>
      <c r="D445" s="728"/>
      <c r="E445" s="728"/>
      <c r="F445" s="728"/>
      <c r="G445" s="728"/>
      <c r="H445" s="728"/>
      <c r="I445" s="171">
        <v>8.3999999999999986</v>
      </c>
      <c r="J445" s="695" t="s">
        <v>182</v>
      </c>
    </row>
    <row r="446" spans="2:10" x14ac:dyDescent="0.2">
      <c r="B446" s="694" t="s">
        <v>180</v>
      </c>
      <c r="C446" s="694"/>
      <c r="D446" s="694"/>
      <c r="E446" s="694"/>
      <c r="F446" s="694"/>
      <c r="G446" s="694"/>
      <c r="H446" s="694"/>
      <c r="I446" s="174">
        <v>8.3999999999999986</v>
      </c>
      <c r="J446" s="765"/>
    </row>
    <row r="447" spans="2:10" ht="12.75" customHeight="1" x14ac:dyDescent="0.2">
      <c r="B447" s="218" t="s">
        <v>795</v>
      </c>
      <c r="C447" s="213">
        <v>93197</v>
      </c>
      <c r="D447" s="679" t="s">
        <v>1728</v>
      </c>
      <c r="E447" s="679"/>
      <c r="F447" s="679"/>
      <c r="G447" s="679"/>
      <c r="H447" s="679"/>
      <c r="I447" s="679"/>
      <c r="J447" s="213" t="s">
        <v>130</v>
      </c>
    </row>
    <row r="448" spans="2:10" ht="12.75" customHeight="1" x14ac:dyDescent="0.2">
      <c r="B448" s="692" t="s">
        <v>175</v>
      </c>
      <c r="C448" s="692"/>
      <c r="D448" s="692"/>
      <c r="E448" s="692"/>
      <c r="F448" s="692"/>
      <c r="G448" s="692"/>
      <c r="H448" s="692"/>
      <c r="I448" s="216" t="s">
        <v>182</v>
      </c>
      <c r="J448" s="105" t="s">
        <v>179</v>
      </c>
    </row>
    <row r="449" spans="2:10" x14ac:dyDescent="0.2">
      <c r="B449" s="728" t="s">
        <v>189</v>
      </c>
      <c r="C449" s="728"/>
      <c r="D449" s="728"/>
      <c r="E449" s="728"/>
      <c r="F449" s="728"/>
      <c r="G449" s="728"/>
      <c r="H449" s="728"/>
      <c r="I449" s="171">
        <v>78.399999999999991</v>
      </c>
      <c r="J449" s="695" t="s">
        <v>182</v>
      </c>
    </row>
    <row r="450" spans="2:10" x14ac:dyDescent="0.2">
      <c r="B450" s="694" t="s">
        <v>180</v>
      </c>
      <c r="C450" s="694"/>
      <c r="D450" s="694"/>
      <c r="E450" s="694"/>
      <c r="F450" s="694"/>
      <c r="G450" s="694"/>
      <c r="H450" s="694"/>
      <c r="I450" s="174">
        <v>78.399999999999991</v>
      </c>
      <c r="J450" s="765"/>
    </row>
    <row r="451" spans="2:10" x14ac:dyDescent="0.2">
      <c r="B451" s="164" t="s">
        <v>690</v>
      </c>
      <c r="C451" s="211"/>
      <c r="D451" s="165" t="s">
        <v>115</v>
      </c>
      <c r="E451" s="165"/>
      <c r="F451" s="165"/>
      <c r="G451" s="165"/>
      <c r="H451" s="165"/>
      <c r="I451" s="165"/>
      <c r="J451" s="166"/>
    </row>
    <row r="452" spans="2:10" x14ac:dyDescent="0.2">
      <c r="B452" s="106" t="s">
        <v>691</v>
      </c>
      <c r="C452" s="212"/>
      <c r="D452" s="61" t="s">
        <v>715</v>
      </c>
      <c r="E452" s="61"/>
      <c r="F452" s="61"/>
      <c r="G452" s="61"/>
      <c r="H452" s="61"/>
      <c r="I452" s="61"/>
      <c r="J452" s="62"/>
    </row>
    <row r="453" spans="2:10" ht="12.75" customHeight="1" x14ac:dyDescent="0.2">
      <c r="B453" s="218" t="s">
        <v>796</v>
      </c>
      <c r="C453" s="213">
        <v>92606</v>
      </c>
      <c r="D453" s="679" t="s">
        <v>1730</v>
      </c>
      <c r="E453" s="679"/>
      <c r="F453" s="679"/>
      <c r="G453" s="679"/>
      <c r="H453" s="679"/>
      <c r="I453" s="679"/>
      <c r="J453" s="213" t="s">
        <v>108</v>
      </c>
    </row>
    <row r="454" spans="2:10" x14ac:dyDescent="0.2">
      <c r="B454" s="692" t="s">
        <v>175</v>
      </c>
      <c r="C454" s="692"/>
      <c r="D454" s="692"/>
      <c r="E454" s="692"/>
      <c r="F454" s="692"/>
      <c r="G454" s="692"/>
      <c r="H454" s="692"/>
      <c r="I454" s="216" t="s">
        <v>37</v>
      </c>
      <c r="J454" s="168" t="s">
        <v>179</v>
      </c>
    </row>
    <row r="455" spans="2:10" x14ac:dyDescent="0.2">
      <c r="B455" s="728"/>
      <c r="C455" s="728"/>
      <c r="D455" s="728"/>
      <c r="E455" s="728"/>
      <c r="F455" s="728"/>
      <c r="G455" s="728"/>
      <c r="H455" s="728"/>
      <c r="I455" s="171">
        <v>17</v>
      </c>
      <c r="J455" s="695" t="s">
        <v>37</v>
      </c>
    </row>
    <row r="456" spans="2:10" x14ac:dyDescent="0.2">
      <c r="B456" s="694" t="s">
        <v>180</v>
      </c>
      <c r="C456" s="694"/>
      <c r="D456" s="694"/>
      <c r="E456" s="694"/>
      <c r="F456" s="694"/>
      <c r="G456" s="694"/>
      <c r="H456" s="694"/>
      <c r="I456" s="174">
        <v>17</v>
      </c>
      <c r="J456" s="765"/>
    </row>
    <row r="457" spans="2:10" ht="12.75" customHeight="1" x14ac:dyDescent="0.2">
      <c r="B457" s="218" t="s">
        <v>797</v>
      </c>
      <c r="C457" s="213">
        <v>92580</v>
      </c>
      <c r="D457" s="679" t="s">
        <v>1732</v>
      </c>
      <c r="E457" s="679"/>
      <c r="F457" s="679"/>
      <c r="G457" s="679"/>
      <c r="H457" s="679"/>
      <c r="I457" s="679"/>
      <c r="J457" s="213" t="s">
        <v>42</v>
      </c>
    </row>
    <row r="458" spans="2:10" x14ac:dyDescent="0.2">
      <c r="B458" s="692" t="s">
        <v>175</v>
      </c>
      <c r="C458" s="692"/>
      <c r="D458" s="692"/>
      <c r="E458" s="692"/>
      <c r="F458" s="692"/>
      <c r="G458" s="692"/>
      <c r="H458" s="692"/>
      <c r="I458" s="216" t="s">
        <v>178</v>
      </c>
      <c r="J458" s="168" t="s">
        <v>179</v>
      </c>
    </row>
    <row r="459" spans="2:10" x14ac:dyDescent="0.2">
      <c r="B459" s="728"/>
      <c r="C459" s="728"/>
      <c r="D459" s="728"/>
      <c r="E459" s="728"/>
      <c r="F459" s="728"/>
      <c r="G459" s="728"/>
      <c r="H459" s="728"/>
      <c r="I459" s="171">
        <v>179.76</v>
      </c>
      <c r="J459" s="227" t="s">
        <v>178</v>
      </c>
    </row>
    <row r="460" spans="2:10" x14ac:dyDescent="0.2">
      <c r="B460" s="694" t="s">
        <v>180</v>
      </c>
      <c r="C460" s="694"/>
      <c r="D460" s="694"/>
      <c r="E460" s="694"/>
      <c r="F460" s="694"/>
      <c r="G460" s="694"/>
      <c r="H460" s="694"/>
      <c r="I460" s="174">
        <v>179.76</v>
      </c>
      <c r="J460" s="228"/>
    </row>
    <row r="461" spans="2:10" x14ac:dyDescent="0.2">
      <c r="B461" s="106" t="s">
        <v>692</v>
      </c>
      <c r="C461" s="212"/>
      <c r="D461" s="61" t="s">
        <v>716</v>
      </c>
      <c r="E461" s="61"/>
      <c r="F461" s="61"/>
      <c r="G461" s="61"/>
      <c r="H461" s="61"/>
      <c r="I461" s="61"/>
      <c r="J461" s="62"/>
    </row>
    <row r="462" spans="2:10" ht="12.75" customHeight="1" x14ac:dyDescent="0.2">
      <c r="B462" s="218" t="s">
        <v>798</v>
      </c>
      <c r="C462" s="213" t="s">
        <v>659</v>
      </c>
      <c r="D462" s="679" t="s">
        <v>1065</v>
      </c>
      <c r="E462" s="679"/>
      <c r="F462" s="679"/>
      <c r="G462" s="679"/>
      <c r="H462" s="679"/>
      <c r="I462" s="679"/>
      <c r="J462" s="213" t="s">
        <v>42</v>
      </c>
    </row>
    <row r="463" spans="2:10" x14ac:dyDescent="0.2">
      <c r="B463" s="692" t="s">
        <v>175</v>
      </c>
      <c r="C463" s="692"/>
      <c r="D463" s="692"/>
      <c r="E463" s="692"/>
      <c r="F463" s="692"/>
      <c r="G463" s="692"/>
      <c r="H463" s="692"/>
      <c r="I463" s="216" t="s">
        <v>178</v>
      </c>
      <c r="J463" s="168" t="s">
        <v>179</v>
      </c>
    </row>
    <row r="464" spans="2:10" x14ac:dyDescent="0.2">
      <c r="B464" s="728"/>
      <c r="C464" s="728"/>
      <c r="D464" s="728"/>
      <c r="E464" s="728"/>
      <c r="F464" s="728"/>
      <c r="G464" s="728"/>
      <c r="H464" s="728"/>
      <c r="I464" s="171">
        <v>179.76</v>
      </c>
      <c r="J464" s="227" t="s">
        <v>178</v>
      </c>
    </row>
    <row r="465" spans="2:10" x14ac:dyDescent="0.2">
      <c r="B465" s="694" t="s">
        <v>180</v>
      </c>
      <c r="C465" s="694"/>
      <c r="D465" s="694"/>
      <c r="E465" s="694"/>
      <c r="F465" s="694"/>
      <c r="G465" s="694"/>
      <c r="H465" s="694"/>
      <c r="I465" s="174">
        <v>179.76</v>
      </c>
      <c r="J465" s="228"/>
    </row>
    <row r="466" spans="2:10" x14ac:dyDescent="0.2">
      <c r="B466" s="106" t="s">
        <v>693</v>
      </c>
      <c r="C466" s="212"/>
      <c r="D466" s="61" t="s">
        <v>717</v>
      </c>
      <c r="E466" s="61"/>
      <c r="F466" s="61"/>
      <c r="G466" s="61"/>
      <c r="H466" s="61"/>
      <c r="I466" s="61"/>
      <c r="J466" s="62"/>
    </row>
    <row r="467" spans="2:10" ht="12.75" customHeight="1" x14ac:dyDescent="0.2">
      <c r="B467" s="218" t="s">
        <v>799</v>
      </c>
      <c r="C467" s="213">
        <v>94231</v>
      </c>
      <c r="D467" s="679" t="s">
        <v>1734</v>
      </c>
      <c r="E467" s="679"/>
      <c r="F467" s="679"/>
      <c r="G467" s="679"/>
      <c r="H467" s="679"/>
      <c r="I467" s="679"/>
      <c r="J467" s="213" t="s">
        <v>130</v>
      </c>
    </row>
    <row r="468" spans="2:10" ht="12.75" customHeight="1" x14ac:dyDescent="0.2">
      <c r="B468" s="692" t="s">
        <v>175</v>
      </c>
      <c r="C468" s="692"/>
      <c r="D468" s="692"/>
      <c r="E468" s="692"/>
      <c r="F468" s="692"/>
      <c r="G468" s="692"/>
      <c r="H468" s="692"/>
      <c r="I468" s="216" t="s">
        <v>182</v>
      </c>
      <c r="J468" s="168" t="s">
        <v>179</v>
      </c>
    </row>
    <row r="469" spans="2:10" x14ac:dyDescent="0.2">
      <c r="B469" s="728"/>
      <c r="C469" s="728"/>
      <c r="D469" s="728"/>
      <c r="E469" s="728"/>
      <c r="F469" s="728"/>
      <c r="G469" s="728"/>
      <c r="H469" s="728"/>
      <c r="I469" s="171">
        <v>59.04</v>
      </c>
      <c r="J469" s="227" t="s">
        <v>182</v>
      </c>
    </row>
    <row r="470" spans="2:10" x14ac:dyDescent="0.2">
      <c r="B470" s="694" t="s">
        <v>180</v>
      </c>
      <c r="C470" s="694"/>
      <c r="D470" s="694"/>
      <c r="E470" s="694"/>
      <c r="F470" s="694"/>
      <c r="G470" s="694"/>
      <c r="H470" s="694"/>
      <c r="I470" s="174">
        <v>59.04</v>
      </c>
      <c r="J470" s="228"/>
    </row>
    <row r="471" spans="2:10" ht="12.75" customHeight="1" x14ac:dyDescent="0.2">
      <c r="B471" s="218" t="s">
        <v>800</v>
      </c>
      <c r="C471" s="213">
        <v>101979</v>
      </c>
      <c r="D471" s="679" t="s">
        <v>1736</v>
      </c>
      <c r="E471" s="679"/>
      <c r="F471" s="679"/>
      <c r="G471" s="679"/>
      <c r="H471" s="679"/>
      <c r="I471" s="679"/>
      <c r="J471" s="213" t="s">
        <v>130</v>
      </c>
    </row>
    <row r="472" spans="2:10" ht="12.75" customHeight="1" x14ac:dyDescent="0.2">
      <c r="B472" s="692" t="s">
        <v>175</v>
      </c>
      <c r="C472" s="692"/>
      <c r="D472" s="692"/>
      <c r="E472" s="692"/>
      <c r="F472" s="692"/>
      <c r="G472" s="692"/>
      <c r="H472" s="692"/>
      <c r="I472" s="216" t="s">
        <v>182</v>
      </c>
      <c r="J472" s="168" t="s">
        <v>179</v>
      </c>
    </row>
    <row r="473" spans="2:10" x14ac:dyDescent="0.2">
      <c r="B473" s="728"/>
      <c r="C473" s="728"/>
      <c r="D473" s="728"/>
      <c r="E473" s="728"/>
      <c r="F473" s="728"/>
      <c r="G473" s="728"/>
      <c r="H473" s="728"/>
      <c r="I473" s="171">
        <v>95.76</v>
      </c>
      <c r="J473" s="227" t="s">
        <v>182</v>
      </c>
    </row>
    <row r="474" spans="2:10" x14ac:dyDescent="0.2">
      <c r="B474" s="694" t="s">
        <v>180</v>
      </c>
      <c r="C474" s="694"/>
      <c r="D474" s="694"/>
      <c r="E474" s="694"/>
      <c r="F474" s="694"/>
      <c r="G474" s="694"/>
      <c r="H474" s="694"/>
      <c r="I474" s="174">
        <v>95.76</v>
      </c>
      <c r="J474" s="228"/>
    </row>
    <row r="475" spans="2:10" x14ac:dyDescent="0.2">
      <c r="B475" s="164" t="s">
        <v>694</v>
      </c>
      <c r="C475" s="211"/>
      <c r="D475" s="165" t="s">
        <v>118</v>
      </c>
      <c r="E475" s="165"/>
      <c r="F475" s="165"/>
      <c r="G475" s="165"/>
      <c r="H475" s="165"/>
      <c r="I475" s="165"/>
      <c r="J475" s="166"/>
    </row>
    <row r="476" spans="2:10" x14ac:dyDescent="0.2">
      <c r="B476" s="106" t="s">
        <v>695</v>
      </c>
      <c r="C476" s="212"/>
      <c r="D476" s="61" t="s">
        <v>122</v>
      </c>
      <c r="E476" s="61"/>
      <c r="F476" s="61"/>
      <c r="G476" s="61"/>
      <c r="H476" s="61"/>
      <c r="I476" s="61"/>
      <c r="J476" s="62"/>
    </row>
    <row r="477" spans="2:10" ht="12.75" customHeight="1" x14ac:dyDescent="0.2">
      <c r="B477" s="213" t="s">
        <v>801</v>
      </c>
      <c r="C477" s="213">
        <v>1501000100</v>
      </c>
      <c r="D477" s="679" t="s">
        <v>1738</v>
      </c>
      <c r="E477" s="679"/>
      <c r="F477" s="679"/>
      <c r="G477" s="679"/>
      <c r="H477" s="679"/>
      <c r="I477" s="679"/>
      <c r="J477" s="213" t="s">
        <v>42</v>
      </c>
    </row>
    <row r="478" spans="2:10" x14ac:dyDescent="0.2">
      <c r="B478" s="761" t="s">
        <v>175</v>
      </c>
      <c r="C478" s="762"/>
      <c r="D478" s="762"/>
      <c r="E478" s="763"/>
      <c r="F478" s="214" t="s">
        <v>178</v>
      </c>
      <c r="G478" s="764" t="s">
        <v>564</v>
      </c>
      <c r="H478" s="764"/>
      <c r="I478" s="216" t="s">
        <v>178</v>
      </c>
      <c r="J478" s="214" t="s">
        <v>179</v>
      </c>
    </row>
    <row r="479" spans="2:10" x14ac:dyDescent="0.2">
      <c r="B479" s="693" t="s">
        <v>1031</v>
      </c>
      <c r="C479" s="693"/>
      <c r="D479" s="693"/>
      <c r="E479" s="693"/>
      <c r="F479" s="103">
        <v>850.05</v>
      </c>
      <c r="G479" s="735">
        <v>2</v>
      </c>
      <c r="H479" s="735"/>
      <c r="I479" s="171">
        <v>1700.1</v>
      </c>
      <c r="J479" s="695" t="s">
        <v>178</v>
      </c>
    </row>
    <row r="480" spans="2:10" x14ac:dyDescent="0.2">
      <c r="B480" s="693" t="s">
        <v>583</v>
      </c>
      <c r="C480" s="693"/>
      <c r="D480" s="693"/>
      <c r="E480" s="693"/>
      <c r="F480" s="103">
        <v>133.62</v>
      </c>
      <c r="G480" s="735">
        <v>2</v>
      </c>
      <c r="H480" s="735"/>
      <c r="I480" s="171">
        <v>267.24</v>
      </c>
      <c r="J480" s="696"/>
    </row>
    <row r="481" spans="2:10" x14ac:dyDescent="0.2">
      <c r="B481" s="693" t="s">
        <v>1030</v>
      </c>
      <c r="C481" s="693"/>
      <c r="D481" s="693"/>
      <c r="E481" s="693"/>
      <c r="F481" s="103">
        <v>14.38</v>
      </c>
      <c r="G481" s="735">
        <v>2</v>
      </c>
      <c r="H481" s="735"/>
      <c r="I481" s="171">
        <v>28.76</v>
      </c>
      <c r="J481" s="765"/>
    </row>
    <row r="482" spans="2:10" x14ac:dyDescent="0.2">
      <c r="B482" s="694" t="s">
        <v>180</v>
      </c>
      <c r="C482" s="694"/>
      <c r="D482" s="694"/>
      <c r="E482" s="694"/>
      <c r="F482" s="694"/>
      <c r="G482" s="694"/>
      <c r="H482" s="694"/>
      <c r="I482" s="241">
        <v>1996.1</v>
      </c>
      <c r="J482" s="228"/>
    </row>
    <row r="483" spans="2:10" ht="36" customHeight="1" x14ac:dyDescent="0.2">
      <c r="B483" s="213" t="s">
        <v>802</v>
      </c>
      <c r="C483" s="213">
        <v>87529</v>
      </c>
      <c r="D483" s="679" t="s">
        <v>1739</v>
      </c>
      <c r="E483" s="679"/>
      <c r="F483" s="679"/>
      <c r="G483" s="679"/>
      <c r="H483" s="679"/>
      <c r="I483" s="679"/>
      <c r="J483" s="213" t="s">
        <v>42</v>
      </c>
    </row>
    <row r="484" spans="2:10" x14ac:dyDescent="0.2">
      <c r="B484" s="764" t="s">
        <v>175</v>
      </c>
      <c r="C484" s="764"/>
      <c r="D484" s="764"/>
      <c r="E484" s="214" t="s">
        <v>231</v>
      </c>
      <c r="F484" s="214" t="s">
        <v>1067</v>
      </c>
      <c r="G484" s="764" t="s">
        <v>228</v>
      </c>
      <c r="H484" s="764"/>
      <c r="I484" s="216" t="s">
        <v>178</v>
      </c>
      <c r="J484" s="214" t="s">
        <v>179</v>
      </c>
    </row>
    <row r="485" spans="2:10" x14ac:dyDescent="0.2">
      <c r="B485" s="693"/>
      <c r="C485" s="693"/>
      <c r="D485" s="693"/>
      <c r="E485" s="103">
        <v>1996.1</v>
      </c>
      <c r="F485" s="103">
        <v>709.80499999999995</v>
      </c>
      <c r="G485" s="735">
        <v>32.490000000000009</v>
      </c>
      <c r="H485" s="735"/>
      <c r="I485" s="171">
        <v>1253.8049999999998</v>
      </c>
      <c r="J485" s="227" t="s">
        <v>178</v>
      </c>
    </row>
    <row r="486" spans="2:10" x14ac:dyDescent="0.2">
      <c r="B486" s="694" t="s">
        <v>180</v>
      </c>
      <c r="C486" s="694"/>
      <c r="D486" s="694"/>
      <c r="E486" s="694"/>
      <c r="F486" s="694"/>
      <c r="G486" s="694"/>
      <c r="H486" s="694"/>
      <c r="I486" s="241">
        <v>1253.8049999999998</v>
      </c>
      <c r="J486" s="228"/>
    </row>
    <row r="487" spans="2:10" ht="32.25" customHeight="1" x14ac:dyDescent="0.2">
      <c r="B487" s="218" t="s">
        <v>803</v>
      </c>
      <c r="C487" s="213">
        <v>87775</v>
      </c>
      <c r="D487" s="679" t="s">
        <v>1741</v>
      </c>
      <c r="E487" s="679"/>
      <c r="F487" s="679"/>
      <c r="G487" s="679"/>
      <c r="H487" s="679"/>
      <c r="I487" s="679"/>
      <c r="J487" s="213" t="s">
        <v>42</v>
      </c>
    </row>
    <row r="488" spans="2:10" x14ac:dyDescent="0.2">
      <c r="B488" s="692" t="s">
        <v>175</v>
      </c>
      <c r="C488" s="692"/>
      <c r="D488" s="692"/>
      <c r="E488" s="692"/>
      <c r="F488" s="692"/>
      <c r="G488" s="692"/>
      <c r="H488" s="692"/>
      <c r="I488" s="216" t="s">
        <v>178</v>
      </c>
      <c r="J488" s="168" t="s">
        <v>179</v>
      </c>
    </row>
    <row r="489" spans="2:10" ht="12.75" customHeight="1" x14ac:dyDescent="0.2">
      <c r="B489" s="752"/>
      <c r="C489" s="752"/>
      <c r="D489" s="752"/>
      <c r="E489" s="752"/>
      <c r="F489" s="752"/>
      <c r="G489" s="752"/>
      <c r="H489" s="752"/>
      <c r="I489" s="171">
        <v>709.80499999999995</v>
      </c>
      <c r="J489" s="227" t="s">
        <v>178</v>
      </c>
    </row>
    <row r="490" spans="2:10" x14ac:dyDescent="0.2">
      <c r="B490" s="694" t="s">
        <v>180</v>
      </c>
      <c r="C490" s="694"/>
      <c r="D490" s="694"/>
      <c r="E490" s="694"/>
      <c r="F490" s="694"/>
      <c r="G490" s="694"/>
      <c r="H490" s="694"/>
      <c r="I490" s="174">
        <v>709.80499999999995</v>
      </c>
      <c r="J490" s="228"/>
    </row>
    <row r="491" spans="2:10" x14ac:dyDescent="0.2">
      <c r="B491" s="756" t="s">
        <v>138</v>
      </c>
      <c r="C491" s="757"/>
      <c r="D491" s="757"/>
      <c r="E491" s="757"/>
      <c r="F491" s="757"/>
      <c r="G491" s="757"/>
      <c r="H491" s="757"/>
      <c r="I491" s="757"/>
      <c r="J491" s="758"/>
    </row>
    <row r="492" spans="2:10" x14ac:dyDescent="0.2">
      <c r="B492" s="686" t="s">
        <v>175</v>
      </c>
      <c r="C492" s="687"/>
      <c r="D492" s="104" t="s">
        <v>151</v>
      </c>
      <c r="E492" s="720" t="s">
        <v>190</v>
      </c>
      <c r="F492" s="721"/>
      <c r="G492" s="720" t="s">
        <v>177</v>
      </c>
      <c r="H492" s="721"/>
      <c r="I492" s="104" t="s">
        <v>178</v>
      </c>
      <c r="J492" s="210" t="s">
        <v>179</v>
      </c>
    </row>
    <row r="493" spans="2:10" ht="24" customHeight="1" x14ac:dyDescent="0.2">
      <c r="B493" s="233"/>
      <c r="C493" s="234"/>
      <c r="D493" s="235" t="s">
        <v>329</v>
      </c>
      <c r="E493" s="759">
        <v>6.4</v>
      </c>
      <c r="F493" s="760"/>
      <c r="G493" s="759">
        <v>2.85</v>
      </c>
      <c r="H493" s="760"/>
      <c r="I493" s="236">
        <v>18.240000000000002</v>
      </c>
      <c r="J493" s="732" t="s">
        <v>178</v>
      </c>
    </row>
    <row r="494" spans="2:10" ht="24" customHeight="1" x14ac:dyDescent="0.2">
      <c r="B494" s="233"/>
      <c r="C494" s="234"/>
      <c r="D494" s="235" t="s">
        <v>329</v>
      </c>
      <c r="E494" s="759">
        <v>6.4</v>
      </c>
      <c r="F494" s="760"/>
      <c r="G494" s="759">
        <v>2.85</v>
      </c>
      <c r="H494" s="760"/>
      <c r="I494" s="236">
        <v>2.85</v>
      </c>
      <c r="J494" s="733"/>
    </row>
    <row r="495" spans="2:10" ht="24" customHeight="1" x14ac:dyDescent="0.2">
      <c r="B495" s="233"/>
      <c r="C495" s="234"/>
      <c r="D495" s="235" t="s">
        <v>1070</v>
      </c>
      <c r="E495" s="759">
        <v>8</v>
      </c>
      <c r="F495" s="760"/>
      <c r="G495" s="759">
        <v>2.85</v>
      </c>
      <c r="H495" s="760"/>
      <c r="I495" s="236">
        <v>2.85</v>
      </c>
      <c r="J495" s="733"/>
    </row>
    <row r="496" spans="2:10" ht="24" customHeight="1" x14ac:dyDescent="0.2">
      <c r="B496" s="233"/>
      <c r="C496" s="234"/>
      <c r="D496" s="235" t="s">
        <v>1070</v>
      </c>
      <c r="E496" s="759">
        <v>8</v>
      </c>
      <c r="F496" s="760"/>
      <c r="G496" s="759">
        <v>2.85</v>
      </c>
      <c r="H496" s="760"/>
      <c r="I496" s="236">
        <v>2.85</v>
      </c>
      <c r="J496" s="733"/>
    </row>
    <row r="497" spans="2:10" ht="24" customHeight="1" x14ac:dyDescent="0.2">
      <c r="B497" s="233"/>
      <c r="C497" s="234"/>
      <c r="D497" s="235" t="s">
        <v>1071</v>
      </c>
      <c r="E497" s="759">
        <v>8</v>
      </c>
      <c r="F497" s="760"/>
      <c r="G497" s="759">
        <v>2.85</v>
      </c>
      <c r="H497" s="760"/>
      <c r="I497" s="236">
        <v>2.85</v>
      </c>
      <c r="J497" s="733"/>
    </row>
    <row r="498" spans="2:10" ht="24" customHeight="1" x14ac:dyDescent="0.2">
      <c r="B498" s="233"/>
      <c r="C498" s="234"/>
      <c r="D498" s="235" t="s">
        <v>1071</v>
      </c>
      <c r="E498" s="759">
        <v>8</v>
      </c>
      <c r="F498" s="760"/>
      <c r="G498" s="759">
        <v>2.85</v>
      </c>
      <c r="H498" s="760"/>
      <c r="I498" s="236">
        <v>2.85</v>
      </c>
      <c r="J498" s="733"/>
    </row>
    <row r="499" spans="2:10" x14ac:dyDescent="0.2">
      <c r="B499" s="680" t="s">
        <v>180</v>
      </c>
      <c r="C499" s="681"/>
      <c r="D499" s="681"/>
      <c r="E499" s="681"/>
      <c r="F499" s="681"/>
      <c r="G499" s="681"/>
      <c r="H499" s="682"/>
      <c r="I499" s="174">
        <v>32.490000000000009</v>
      </c>
      <c r="J499" s="228"/>
    </row>
    <row r="500" spans="2:10" ht="41.25" customHeight="1" x14ac:dyDescent="0.2">
      <c r="B500" s="213" t="s">
        <v>804</v>
      </c>
      <c r="C500" s="213">
        <v>87527</v>
      </c>
      <c r="D500" s="679" t="s">
        <v>1743</v>
      </c>
      <c r="E500" s="679"/>
      <c r="F500" s="679"/>
      <c r="G500" s="679"/>
      <c r="H500" s="679"/>
      <c r="I500" s="679"/>
      <c r="J500" s="213" t="s">
        <v>42</v>
      </c>
    </row>
    <row r="501" spans="2:10" x14ac:dyDescent="0.2">
      <c r="B501" s="692" t="s">
        <v>175</v>
      </c>
      <c r="C501" s="692"/>
      <c r="D501" s="692"/>
      <c r="E501" s="692"/>
      <c r="F501" s="692"/>
      <c r="G501" s="692"/>
      <c r="H501" s="692"/>
      <c r="I501" s="216" t="s">
        <v>178</v>
      </c>
      <c r="J501" s="168" t="s">
        <v>179</v>
      </c>
    </row>
    <row r="502" spans="2:10" x14ac:dyDescent="0.2">
      <c r="B502" s="752" t="s">
        <v>581</v>
      </c>
      <c r="C502" s="752"/>
      <c r="D502" s="752"/>
      <c r="E502" s="752"/>
      <c r="F502" s="752"/>
      <c r="G502" s="752"/>
      <c r="H502" s="752"/>
      <c r="I502" s="171">
        <v>14.25</v>
      </c>
      <c r="J502" s="227" t="s">
        <v>178</v>
      </c>
    </row>
    <row r="503" spans="2:10" x14ac:dyDescent="0.2">
      <c r="B503" s="694" t="s">
        <v>180</v>
      </c>
      <c r="C503" s="694"/>
      <c r="D503" s="694"/>
      <c r="E503" s="694"/>
      <c r="F503" s="694"/>
      <c r="G503" s="694"/>
      <c r="H503" s="694"/>
      <c r="I503" s="174">
        <v>14.25</v>
      </c>
      <c r="J503" s="228"/>
    </row>
    <row r="504" spans="2:10" ht="39.75" customHeight="1" x14ac:dyDescent="0.2">
      <c r="B504" s="213" t="s">
        <v>805</v>
      </c>
      <c r="C504" s="213">
        <v>87535</v>
      </c>
      <c r="D504" s="679" t="s">
        <v>1745</v>
      </c>
      <c r="E504" s="679"/>
      <c r="F504" s="679"/>
      <c r="G504" s="679"/>
      <c r="H504" s="679"/>
      <c r="I504" s="679"/>
      <c r="J504" s="213" t="s">
        <v>42</v>
      </c>
    </row>
    <row r="505" spans="2:10" x14ac:dyDescent="0.2">
      <c r="B505" s="692" t="s">
        <v>175</v>
      </c>
      <c r="C505" s="692"/>
      <c r="D505" s="692"/>
      <c r="E505" s="692"/>
      <c r="F505" s="692"/>
      <c r="G505" s="692"/>
      <c r="H505" s="692"/>
      <c r="I505" s="216" t="s">
        <v>178</v>
      </c>
      <c r="J505" s="168" t="s">
        <v>179</v>
      </c>
    </row>
    <row r="506" spans="2:10" ht="12.75" customHeight="1" x14ac:dyDescent="0.2">
      <c r="B506" s="752" t="s">
        <v>581</v>
      </c>
      <c r="C506" s="752"/>
      <c r="D506" s="752"/>
      <c r="E506" s="752"/>
      <c r="F506" s="752"/>
      <c r="G506" s="752"/>
      <c r="H506" s="752"/>
      <c r="I506" s="171">
        <v>18.240000000000002</v>
      </c>
      <c r="J506" s="227" t="s">
        <v>178</v>
      </c>
    </row>
    <row r="507" spans="2:10" x14ac:dyDescent="0.2">
      <c r="B507" s="694" t="s">
        <v>180</v>
      </c>
      <c r="C507" s="694"/>
      <c r="D507" s="694"/>
      <c r="E507" s="694"/>
      <c r="F507" s="694"/>
      <c r="G507" s="694"/>
      <c r="H507" s="694"/>
      <c r="I507" s="174">
        <v>18.240000000000002</v>
      </c>
      <c r="J507" s="228"/>
    </row>
    <row r="508" spans="2:10" x14ac:dyDescent="0.2">
      <c r="B508" s="106" t="s">
        <v>696</v>
      </c>
      <c r="C508" s="212"/>
      <c r="D508" s="61" t="s">
        <v>123</v>
      </c>
      <c r="E508" s="61"/>
      <c r="F508" s="61"/>
      <c r="G508" s="61"/>
      <c r="H508" s="61"/>
      <c r="I508" s="61"/>
      <c r="J508" s="62"/>
    </row>
    <row r="509" spans="2:10" ht="12.75" customHeight="1" x14ac:dyDescent="0.2">
      <c r="B509" s="218" t="s">
        <v>806</v>
      </c>
      <c r="C509" s="213">
        <v>96110</v>
      </c>
      <c r="D509" s="679" t="s">
        <v>1747</v>
      </c>
      <c r="E509" s="679"/>
      <c r="F509" s="679"/>
      <c r="G509" s="679"/>
      <c r="H509" s="679"/>
      <c r="I509" s="679"/>
      <c r="J509" s="213" t="s">
        <v>42</v>
      </c>
    </row>
    <row r="510" spans="2:10" x14ac:dyDescent="0.2">
      <c r="B510" s="686" t="s">
        <v>175</v>
      </c>
      <c r="C510" s="687"/>
      <c r="D510" s="687"/>
      <c r="E510" s="687"/>
      <c r="F510" s="687"/>
      <c r="G510" s="687"/>
      <c r="H510" s="688"/>
      <c r="I510" s="216" t="s">
        <v>178</v>
      </c>
      <c r="J510" s="104" t="s">
        <v>197</v>
      </c>
    </row>
    <row r="511" spans="2:10" ht="15" customHeight="1" x14ac:dyDescent="0.2">
      <c r="B511" s="683"/>
      <c r="C511" s="684"/>
      <c r="D511" s="684"/>
      <c r="E511" s="684"/>
      <c r="F511" s="684"/>
      <c r="G511" s="684"/>
      <c r="H511" s="685"/>
      <c r="I511" s="237">
        <v>339.85</v>
      </c>
      <c r="J511" s="276" t="s">
        <v>178</v>
      </c>
    </row>
    <row r="512" spans="2:10" x14ac:dyDescent="0.2">
      <c r="B512" s="738" t="s">
        <v>180</v>
      </c>
      <c r="C512" s="739"/>
      <c r="D512" s="739"/>
      <c r="E512" s="739"/>
      <c r="F512" s="739"/>
      <c r="G512" s="739"/>
      <c r="H512" s="753"/>
      <c r="I512" s="241">
        <v>339.85</v>
      </c>
      <c r="J512" s="176"/>
    </row>
    <row r="513" spans="2:10" ht="12.75" customHeight="1" x14ac:dyDescent="0.2">
      <c r="B513" s="218" t="s">
        <v>807</v>
      </c>
      <c r="C513" s="213">
        <v>96123</v>
      </c>
      <c r="D513" s="679" t="s">
        <v>1749</v>
      </c>
      <c r="E513" s="679"/>
      <c r="F513" s="679"/>
      <c r="G513" s="679"/>
      <c r="H513" s="679"/>
      <c r="I513" s="679"/>
      <c r="J513" s="213" t="s">
        <v>130</v>
      </c>
    </row>
    <row r="514" spans="2:10" ht="12.75" customHeight="1" x14ac:dyDescent="0.2">
      <c r="B514" s="692" t="s">
        <v>175</v>
      </c>
      <c r="C514" s="692"/>
      <c r="D514" s="692"/>
      <c r="E514" s="692"/>
      <c r="F514" s="692"/>
      <c r="G514" s="692"/>
      <c r="H514" s="692"/>
      <c r="I514" s="216" t="s">
        <v>182</v>
      </c>
      <c r="J514" s="104" t="s">
        <v>197</v>
      </c>
    </row>
    <row r="515" spans="2:10" ht="12.75" customHeight="1" x14ac:dyDescent="0.2">
      <c r="B515" s="754" t="s">
        <v>331</v>
      </c>
      <c r="C515" s="754"/>
      <c r="D515" s="754"/>
      <c r="E515" s="754"/>
      <c r="F515" s="754"/>
      <c r="G515" s="754"/>
      <c r="H515" s="754"/>
      <c r="I515" s="223">
        <v>417.86</v>
      </c>
      <c r="J515" s="222" t="s">
        <v>182</v>
      </c>
    </row>
    <row r="516" spans="2:10" x14ac:dyDescent="0.2">
      <c r="B516" s="755" t="s">
        <v>180</v>
      </c>
      <c r="C516" s="755"/>
      <c r="D516" s="755"/>
      <c r="E516" s="755"/>
      <c r="F516" s="755"/>
      <c r="G516" s="755"/>
      <c r="H516" s="755"/>
      <c r="I516" s="241">
        <v>417.86</v>
      </c>
      <c r="J516" s="176"/>
    </row>
    <row r="517" spans="2:10" x14ac:dyDescent="0.2">
      <c r="B517" s="164" t="s">
        <v>697</v>
      </c>
      <c r="C517" s="211"/>
      <c r="D517" s="165" t="s">
        <v>124</v>
      </c>
      <c r="E517" s="165"/>
      <c r="F517" s="165"/>
      <c r="G517" s="165"/>
      <c r="H517" s="165"/>
      <c r="I517" s="165"/>
      <c r="J517" s="166"/>
    </row>
    <row r="518" spans="2:10" x14ac:dyDescent="0.2">
      <c r="B518" s="106" t="s">
        <v>698</v>
      </c>
      <c r="C518" s="212"/>
      <c r="D518" s="61" t="s">
        <v>125</v>
      </c>
      <c r="E518" s="61"/>
      <c r="F518" s="61"/>
      <c r="G518" s="61"/>
      <c r="H518" s="61"/>
      <c r="I518" s="61"/>
      <c r="J518" s="62"/>
    </row>
    <row r="519" spans="2:10" x14ac:dyDescent="0.2">
      <c r="B519" s="64" t="s">
        <v>1033</v>
      </c>
      <c r="C519" s="64" t="s">
        <v>176</v>
      </c>
      <c r="D519" s="64" t="s">
        <v>177</v>
      </c>
      <c r="E519" s="64" t="s">
        <v>178</v>
      </c>
      <c r="F519" s="64" t="s">
        <v>1034</v>
      </c>
      <c r="G519" s="749" t="s">
        <v>49</v>
      </c>
      <c r="H519" s="749"/>
      <c r="I519" s="749"/>
      <c r="J519" s="749"/>
    </row>
    <row r="520" spans="2:10" x14ac:dyDescent="0.2">
      <c r="B520" s="63" t="s">
        <v>213</v>
      </c>
      <c r="C520" s="63">
        <v>1</v>
      </c>
      <c r="D520" s="63">
        <v>0.6</v>
      </c>
      <c r="E520" s="63">
        <v>3.6</v>
      </c>
      <c r="F520" s="63">
        <v>6</v>
      </c>
      <c r="G520" s="751" t="s">
        <v>1072</v>
      </c>
      <c r="H520" s="751"/>
      <c r="I520" s="751"/>
      <c r="J520" s="751"/>
    </row>
    <row r="521" spans="2:10" x14ac:dyDescent="0.2">
      <c r="B521" s="63" t="s">
        <v>212</v>
      </c>
      <c r="C521" s="63">
        <v>2</v>
      </c>
      <c r="D521" s="63">
        <v>1.1000000000000001</v>
      </c>
      <c r="E521" s="63">
        <v>61.6</v>
      </c>
      <c r="F521" s="63">
        <v>28</v>
      </c>
      <c r="G521" s="751" t="s">
        <v>1041</v>
      </c>
      <c r="H521" s="751"/>
      <c r="I521" s="751"/>
      <c r="J521" s="751"/>
    </row>
    <row r="522" spans="2:10" x14ac:dyDescent="0.2">
      <c r="B522" s="63" t="s">
        <v>1042</v>
      </c>
      <c r="C522" s="63">
        <v>4</v>
      </c>
      <c r="D522" s="63">
        <v>1.5</v>
      </c>
      <c r="E522" s="63">
        <v>90</v>
      </c>
      <c r="F522" s="63">
        <v>15</v>
      </c>
      <c r="G522" s="751" t="s">
        <v>1043</v>
      </c>
      <c r="H522" s="751"/>
      <c r="I522" s="751"/>
      <c r="J522" s="751"/>
    </row>
    <row r="523" spans="2:10" x14ac:dyDescent="0.2">
      <c r="B523" s="63" t="s">
        <v>1044</v>
      </c>
      <c r="C523" s="63">
        <v>2.41</v>
      </c>
      <c r="D523" s="63">
        <v>1.5</v>
      </c>
      <c r="E523" s="63">
        <v>7.23</v>
      </c>
      <c r="F523" s="63">
        <v>2</v>
      </c>
      <c r="G523" s="751" t="s">
        <v>1043</v>
      </c>
      <c r="H523" s="751"/>
      <c r="I523" s="751"/>
      <c r="J523" s="751"/>
    </row>
    <row r="524" spans="2:10" ht="12.75" customHeight="1" x14ac:dyDescent="0.2">
      <c r="B524" s="218" t="s">
        <v>808</v>
      </c>
      <c r="C524" s="213">
        <v>94569</v>
      </c>
      <c r="D524" s="679" t="s">
        <v>1751</v>
      </c>
      <c r="E524" s="679"/>
      <c r="F524" s="679"/>
      <c r="G524" s="679"/>
      <c r="H524" s="679"/>
      <c r="I524" s="679"/>
      <c r="J524" s="213" t="s">
        <v>42</v>
      </c>
    </row>
    <row r="525" spans="2:10" x14ac:dyDescent="0.2">
      <c r="B525" s="692" t="s">
        <v>175</v>
      </c>
      <c r="C525" s="692"/>
      <c r="D525" s="692"/>
      <c r="E525" s="692"/>
      <c r="F525" s="692"/>
      <c r="G525" s="692"/>
      <c r="H525" s="692"/>
      <c r="I525" s="216" t="s">
        <v>178</v>
      </c>
      <c r="J525" s="168" t="s">
        <v>179</v>
      </c>
    </row>
    <row r="526" spans="2:10" x14ac:dyDescent="0.2">
      <c r="B526" s="728" t="s">
        <v>213</v>
      </c>
      <c r="C526" s="693"/>
      <c r="D526" s="693"/>
      <c r="E526" s="693"/>
      <c r="F526" s="693"/>
      <c r="G526" s="693"/>
      <c r="H526" s="693"/>
      <c r="I526" s="171">
        <v>3.6</v>
      </c>
      <c r="J526" s="222" t="s">
        <v>178</v>
      </c>
    </row>
    <row r="527" spans="2:10" x14ac:dyDescent="0.2">
      <c r="B527" s="694" t="s">
        <v>180</v>
      </c>
      <c r="C527" s="694"/>
      <c r="D527" s="694"/>
      <c r="E527" s="694"/>
      <c r="F527" s="694"/>
      <c r="G527" s="694"/>
      <c r="H527" s="694"/>
      <c r="I527" s="241">
        <v>3.6</v>
      </c>
      <c r="J527" s="228"/>
    </row>
    <row r="528" spans="2:10" ht="12.75" customHeight="1" x14ac:dyDescent="0.2">
      <c r="B528" s="218" t="s">
        <v>809</v>
      </c>
      <c r="C528" s="213">
        <v>94573</v>
      </c>
      <c r="D528" s="679" t="s">
        <v>1753</v>
      </c>
      <c r="E528" s="679"/>
      <c r="F528" s="679"/>
      <c r="G528" s="679"/>
      <c r="H528" s="679"/>
      <c r="I528" s="679"/>
      <c r="J528" s="213" t="s">
        <v>42</v>
      </c>
    </row>
    <row r="529" spans="2:10" x14ac:dyDescent="0.2">
      <c r="B529" s="692" t="s">
        <v>175</v>
      </c>
      <c r="C529" s="692"/>
      <c r="D529" s="692"/>
      <c r="E529" s="692"/>
      <c r="F529" s="692"/>
      <c r="G529" s="692"/>
      <c r="H529" s="692"/>
      <c r="I529" s="216" t="s">
        <v>178</v>
      </c>
      <c r="J529" s="168" t="s">
        <v>179</v>
      </c>
    </row>
    <row r="530" spans="2:10" x14ac:dyDescent="0.2">
      <c r="B530" s="728" t="s">
        <v>212</v>
      </c>
      <c r="C530" s="693"/>
      <c r="D530" s="693"/>
      <c r="E530" s="693"/>
      <c r="F530" s="693"/>
      <c r="G530" s="693"/>
      <c r="H530" s="693"/>
      <c r="I530" s="171">
        <v>61.6</v>
      </c>
      <c r="J530" s="222" t="s">
        <v>178</v>
      </c>
    </row>
    <row r="531" spans="2:10" x14ac:dyDescent="0.2">
      <c r="B531" s="694" t="s">
        <v>180</v>
      </c>
      <c r="C531" s="694"/>
      <c r="D531" s="694"/>
      <c r="E531" s="694"/>
      <c r="F531" s="694"/>
      <c r="G531" s="694"/>
      <c r="H531" s="694"/>
      <c r="I531" s="241">
        <v>61.6</v>
      </c>
      <c r="J531" s="228"/>
    </row>
    <row r="532" spans="2:10" ht="12.75" customHeight="1" x14ac:dyDescent="0.2">
      <c r="B532" s="218" t="s">
        <v>1076</v>
      </c>
      <c r="C532" s="213" t="s">
        <v>1075</v>
      </c>
      <c r="D532" s="679" t="s">
        <v>1073</v>
      </c>
      <c r="E532" s="679"/>
      <c r="F532" s="679"/>
      <c r="G532" s="679"/>
      <c r="H532" s="679"/>
      <c r="I532" s="679"/>
      <c r="J532" s="213" t="s">
        <v>42</v>
      </c>
    </row>
    <row r="533" spans="2:10" x14ac:dyDescent="0.2">
      <c r="B533" s="692" t="s">
        <v>175</v>
      </c>
      <c r="C533" s="692"/>
      <c r="D533" s="692"/>
      <c r="E533" s="692"/>
      <c r="F533" s="692"/>
      <c r="G533" s="692"/>
      <c r="H533" s="692"/>
      <c r="I533" s="216" t="s">
        <v>178</v>
      </c>
      <c r="J533" s="168" t="s">
        <v>179</v>
      </c>
    </row>
    <row r="534" spans="2:10" x14ac:dyDescent="0.2">
      <c r="B534" s="728" t="s">
        <v>2123</v>
      </c>
      <c r="C534" s="693"/>
      <c r="D534" s="693"/>
      <c r="E534" s="693"/>
      <c r="F534" s="693"/>
      <c r="G534" s="693"/>
      <c r="H534" s="693"/>
      <c r="I534" s="171">
        <v>97.23</v>
      </c>
      <c r="J534" s="222" t="s">
        <v>178</v>
      </c>
    </row>
    <row r="535" spans="2:10" x14ac:dyDescent="0.2">
      <c r="B535" s="694" t="s">
        <v>180</v>
      </c>
      <c r="C535" s="694"/>
      <c r="D535" s="694"/>
      <c r="E535" s="694"/>
      <c r="F535" s="694"/>
      <c r="G535" s="694"/>
      <c r="H535" s="694"/>
      <c r="I535" s="241">
        <v>97.23</v>
      </c>
      <c r="J535" s="228"/>
    </row>
    <row r="536" spans="2:10" x14ac:dyDescent="0.2">
      <c r="B536" s="106" t="s">
        <v>699</v>
      </c>
      <c r="C536" s="212"/>
      <c r="D536" s="61" t="s">
        <v>1560</v>
      </c>
      <c r="E536" s="61"/>
      <c r="F536" s="61"/>
      <c r="G536" s="61"/>
      <c r="H536" s="61"/>
      <c r="I536" s="61"/>
      <c r="J536" s="62"/>
    </row>
    <row r="537" spans="2:10" x14ac:dyDescent="0.2">
      <c r="B537" s="64" t="s">
        <v>1033</v>
      </c>
      <c r="C537" s="64" t="s">
        <v>176</v>
      </c>
      <c r="D537" s="64" t="s">
        <v>177</v>
      </c>
      <c r="E537" s="64" t="s">
        <v>178</v>
      </c>
      <c r="F537" s="64" t="s">
        <v>1034</v>
      </c>
      <c r="G537" s="749" t="s">
        <v>49</v>
      </c>
      <c r="H537" s="749"/>
      <c r="I537" s="749"/>
      <c r="J537" s="749"/>
    </row>
    <row r="538" spans="2:10" x14ac:dyDescent="0.2">
      <c r="B538" s="63" t="s">
        <v>206</v>
      </c>
      <c r="C538" s="63">
        <v>0.7</v>
      </c>
      <c r="D538" s="63">
        <v>0.7</v>
      </c>
      <c r="E538" s="133">
        <v>0.49</v>
      </c>
      <c r="F538" s="133">
        <v>1</v>
      </c>
      <c r="G538" s="750" t="s">
        <v>1035</v>
      </c>
      <c r="H538" s="750"/>
      <c r="I538" s="750"/>
      <c r="J538" s="750"/>
    </row>
    <row r="539" spans="2:10" x14ac:dyDescent="0.2">
      <c r="B539" s="63" t="s">
        <v>207</v>
      </c>
      <c r="C539" s="63">
        <v>0.9</v>
      </c>
      <c r="D539" s="63">
        <v>2.1</v>
      </c>
      <c r="E539" s="133">
        <v>28.35</v>
      </c>
      <c r="F539" s="133">
        <v>15</v>
      </c>
      <c r="G539" s="750" t="s">
        <v>1036</v>
      </c>
      <c r="H539" s="750"/>
      <c r="I539" s="750"/>
      <c r="J539" s="750"/>
    </row>
    <row r="540" spans="2:10" x14ac:dyDescent="0.2">
      <c r="B540" s="63" t="s">
        <v>208</v>
      </c>
      <c r="C540" s="63">
        <v>0.9</v>
      </c>
      <c r="D540" s="63">
        <v>2.1</v>
      </c>
      <c r="E540" s="133">
        <v>3.78</v>
      </c>
      <c r="F540" s="133">
        <v>2</v>
      </c>
      <c r="G540" s="750" t="s">
        <v>1037</v>
      </c>
      <c r="H540" s="750"/>
      <c r="I540" s="750"/>
      <c r="J540" s="750"/>
    </row>
    <row r="541" spans="2:10" x14ac:dyDescent="0.2">
      <c r="B541" s="63" t="s">
        <v>209</v>
      </c>
      <c r="C541" s="63">
        <v>2</v>
      </c>
      <c r="D541" s="63">
        <v>2.1</v>
      </c>
      <c r="E541" s="133">
        <v>4.2</v>
      </c>
      <c r="F541" s="133">
        <v>1</v>
      </c>
      <c r="G541" s="750" t="s">
        <v>1038</v>
      </c>
      <c r="H541" s="750"/>
      <c r="I541" s="750"/>
      <c r="J541" s="750"/>
    </row>
    <row r="542" spans="2:10" x14ac:dyDescent="0.2">
      <c r="B542" s="63" t="s">
        <v>210</v>
      </c>
      <c r="C542" s="63">
        <v>2.5</v>
      </c>
      <c r="D542" s="63">
        <v>2.1</v>
      </c>
      <c r="E542" s="133">
        <v>5.25</v>
      </c>
      <c r="F542" s="133">
        <v>1</v>
      </c>
      <c r="G542" s="750" t="s">
        <v>1039</v>
      </c>
      <c r="H542" s="750"/>
      <c r="I542" s="750"/>
      <c r="J542" s="750"/>
    </row>
    <row r="543" spans="2:10" ht="12.75" customHeight="1" x14ac:dyDescent="0.2">
      <c r="B543" s="218" t="s">
        <v>810</v>
      </c>
      <c r="C543" s="213">
        <v>1101002030</v>
      </c>
      <c r="D543" s="679" t="s">
        <v>1755</v>
      </c>
      <c r="E543" s="679"/>
      <c r="F543" s="679"/>
      <c r="G543" s="679"/>
      <c r="H543" s="679"/>
      <c r="I543" s="679"/>
      <c r="J543" s="213" t="s">
        <v>108</v>
      </c>
    </row>
    <row r="544" spans="2:10" x14ac:dyDescent="0.2">
      <c r="B544" s="692" t="s">
        <v>175</v>
      </c>
      <c r="C544" s="692"/>
      <c r="D544" s="692"/>
      <c r="E544" s="692"/>
      <c r="F544" s="692"/>
      <c r="G544" s="692"/>
      <c r="H544" s="692"/>
      <c r="I544" s="216" t="s">
        <v>37</v>
      </c>
      <c r="J544" s="168" t="s">
        <v>179</v>
      </c>
    </row>
    <row r="545" spans="2:10" x14ac:dyDescent="0.2">
      <c r="B545" s="728" t="s">
        <v>206</v>
      </c>
      <c r="C545" s="693"/>
      <c r="D545" s="693"/>
      <c r="E545" s="693"/>
      <c r="F545" s="693"/>
      <c r="G545" s="693"/>
      <c r="H545" s="693"/>
      <c r="I545" s="171">
        <v>1</v>
      </c>
      <c r="J545" s="222" t="s">
        <v>37</v>
      </c>
    </row>
    <row r="546" spans="2:10" x14ac:dyDescent="0.2">
      <c r="B546" s="694" t="s">
        <v>180</v>
      </c>
      <c r="C546" s="694"/>
      <c r="D546" s="694"/>
      <c r="E546" s="694"/>
      <c r="F546" s="694"/>
      <c r="G546" s="694"/>
      <c r="H546" s="694"/>
      <c r="I546" s="241">
        <v>1</v>
      </c>
      <c r="J546" s="228"/>
    </row>
    <row r="547" spans="2:10" ht="12.75" customHeight="1" x14ac:dyDescent="0.2">
      <c r="B547" s="218" t="s">
        <v>811</v>
      </c>
      <c r="C547" s="213">
        <v>90846</v>
      </c>
      <c r="D547" s="679" t="s">
        <v>1756</v>
      </c>
      <c r="E547" s="679"/>
      <c r="F547" s="679"/>
      <c r="G547" s="679"/>
      <c r="H547" s="679"/>
      <c r="I547" s="679"/>
      <c r="J547" s="213" t="s">
        <v>108</v>
      </c>
    </row>
    <row r="548" spans="2:10" x14ac:dyDescent="0.2">
      <c r="B548" s="692" t="s">
        <v>175</v>
      </c>
      <c r="C548" s="692"/>
      <c r="D548" s="692"/>
      <c r="E548" s="692"/>
      <c r="F548" s="692"/>
      <c r="G548" s="692"/>
      <c r="H548" s="692"/>
      <c r="I548" s="216" t="s">
        <v>37</v>
      </c>
      <c r="J548" s="168" t="s">
        <v>179</v>
      </c>
    </row>
    <row r="549" spans="2:10" x14ac:dyDescent="0.2">
      <c r="B549" s="693" t="s">
        <v>2124</v>
      </c>
      <c r="C549" s="693"/>
      <c r="D549" s="693"/>
      <c r="E549" s="693"/>
      <c r="F549" s="693"/>
      <c r="G549" s="693"/>
      <c r="H549" s="693"/>
      <c r="I549" s="171">
        <v>17</v>
      </c>
      <c r="J549" s="222" t="s">
        <v>37</v>
      </c>
    </row>
    <row r="550" spans="2:10" x14ac:dyDescent="0.2">
      <c r="B550" s="694" t="s">
        <v>180</v>
      </c>
      <c r="C550" s="694"/>
      <c r="D550" s="694"/>
      <c r="E550" s="694"/>
      <c r="F550" s="694"/>
      <c r="G550" s="694"/>
      <c r="H550" s="694"/>
      <c r="I550" s="241">
        <v>17</v>
      </c>
      <c r="J550" s="228"/>
    </row>
    <row r="551" spans="2:10" ht="12.75" customHeight="1" x14ac:dyDescent="0.2">
      <c r="B551" s="218" t="s">
        <v>812</v>
      </c>
      <c r="C551" s="213" t="s">
        <v>1078</v>
      </c>
      <c r="D551" s="679" t="s">
        <v>1077</v>
      </c>
      <c r="E551" s="679"/>
      <c r="F551" s="679"/>
      <c r="G551" s="679"/>
      <c r="H551" s="679"/>
      <c r="I551" s="679"/>
      <c r="J551" s="213" t="s">
        <v>42</v>
      </c>
    </row>
    <row r="552" spans="2:10" x14ac:dyDescent="0.2">
      <c r="B552" s="692" t="s">
        <v>175</v>
      </c>
      <c r="C552" s="692"/>
      <c r="D552" s="692"/>
      <c r="E552" s="692"/>
      <c r="F552" s="692"/>
      <c r="G552" s="692"/>
      <c r="H552" s="692"/>
      <c r="I552" s="216" t="s">
        <v>178</v>
      </c>
      <c r="J552" s="168" t="s">
        <v>179</v>
      </c>
    </row>
    <row r="553" spans="2:10" x14ac:dyDescent="0.2">
      <c r="B553" s="728" t="s">
        <v>209</v>
      </c>
      <c r="C553" s="693"/>
      <c r="D553" s="693"/>
      <c r="E553" s="693"/>
      <c r="F553" s="693"/>
      <c r="G553" s="693"/>
      <c r="H553" s="693"/>
      <c r="I553" s="171">
        <v>4.2</v>
      </c>
      <c r="J553" s="222" t="s">
        <v>178</v>
      </c>
    </row>
    <row r="554" spans="2:10" x14ac:dyDescent="0.2">
      <c r="B554" s="694" t="s">
        <v>180</v>
      </c>
      <c r="C554" s="694"/>
      <c r="D554" s="694"/>
      <c r="E554" s="694"/>
      <c r="F554" s="694"/>
      <c r="G554" s="694"/>
      <c r="H554" s="694"/>
      <c r="I554" s="241">
        <v>4.2</v>
      </c>
      <c r="J554" s="228"/>
    </row>
    <row r="555" spans="2:10" ht="12.75" customHeight="1" x14ac:dyDescent="0.2">
      <c r="B555" s="218" t="s">
        <v>813</v>
      </c>
      <c r="C555" s="213" t="s">
        <v>1079</v>
      </c>
      <c r="D555" s="679" t="s">
        <v>1080</v>
      </c>
      <c r="E555" s="679"/>
      <c r="F555" s="679"/>
      <c r="G555" s="679"/>
      <c r="H555" s="679"/>
      <c r="I555" s="679"/>
      <c r="J555" s="213" t="s">
        <v>42</v>
      </c>
    </row>
    <row r="556" spans="2:10" x14ac:dyDescent="0.2">
      <c r="B556" s="692" t="s">
        <v>175</v>
      </c>
      <c r="C556" s="692"/>
      <c r="D556" s="692"/>
      <c r="E556" s="692"/>
      <c r="F556" s="692"/>
      <c r="G556" s="692"/>
      <c r="H556" s="692"/>
      <c r="I556" s="216" t="s">
        <v>178</v>
      </c>
      <c r="J556" s="168" t="s">
        <v>179</v>
      </c>
    </row>
    <row r="557" spans="2:10" x14ac:dyDescent="0.2">
      <c r="B557" s="728" t="s">
        <v>210</v>
      </c>
      <c r="C557" s="693"/>
      <c r="D557" s="693"/>
      <c r="E557" s="693"/>
      <c r="F557" s="693"/>
      <c r="G557" s="693"/>
      <c r="H557" s="693"/>
      <c r="I557" s="171">
        <v>5.25</v>
      </c>
      <c r="J557" s="222" t="s">
        <v>178</v>
      </c>
    </row>
    <row r="558" spans="2:10" x14ac:dyDescent="0.2">
      <c r="B558" s="694" t="s">
        <v>180</v>
      </c>
      <c r="C558" s="694"/>
      <c r="D558" s="694"/>
      <c r="E558" s="694"/>
      <c r="F558" s="694"/>
      <c r="G558" s="694"/>
      <c r="H558" s="694"/>
      <c r="I558" s="241">
        <v>5.25</v>
      </c>
      <c r="J558" s="242"/>
    </row>
    <row r="559" spans="2:10" x14ac:dyDescent="0.2">
      <c r="B559" s="164" t="s">
        <v>700</v>
      </c>
      <c r="C559" s="211"/>
      <c r="D559" s="165" t="s">
        <v>116</v>
      </c>
      <c r="E559" s="165"/>
      <c r="F559" s="165"/>
      <c r="G559" s="165"/>
      <c r="H559" s="165"/>
      <c r="I559" s="165"/>
      <c r="J559" s="166"/>
    </row>
    <row r="560" spans="2:10" x14ac:dyDescent="0.2">
      <c r="B560" s="741" t="s">
        <v>198</v>
      </c>
      <c r="C560" s="742"/>
      <c r="D560" s="742"/>
      <c r="E560" s="742"/>
      <c r="F560" s="742"/>
      <c r="G560" s="742"/>
      <c r="H560" s="742"/>
      <c r="I560" s="742"/>
      <c r="J560" s="743"/>
    </row>
    <row r="561" spans="2:10" x14ac:dyDescent="0.2">
      <c r="B561" s="744" t="s">
        <v>419</v>
      </c>
      <c r="C561" s="745"/>
      <c r="D561" s="745"/>
      <c r="E561" s="745"/>
      <c r="F561" s="745"/>
      <c r="G561" s="745"/>
      <c r="H561" s="745"/>
      <c r="I561" s="745"/>
      <c r="J561" s="746"/>
    </row>
    <row r="562" spans="2:10" x14ac:dyDescent="0.2">
      <c r="B562" s="686" t="s">
        <v>175</v>
      </c>
      <c r="C562" s="687"/>
      <c r="D562" s="687"/>
      <c r="E562" s="686" t="s">
        <v>201</v>
      </c>
      <c r="F562" s="687"/>
      <c r="G562" s="168" t="s">
        <v>214</v>
      </c>
      <c r="H562" s="747" t="e">
        <v>#REF!</v>
      </c>
      <c r="I562" s="748"/>
      <c r="J562" s="104" t="s">
        <v>197</v>
      </c>
    </row>
    <row r="563" spans="2:10" x14ac:dyDescent="0.2">
      <c r="B563" s="243"/>
      <c r="C563" s="244"/>
      <c r="D563" s="245"/>
      <c r="E563" s="677" t="s">
        <v>1086</v>
      </c>
      <c r="F563" s="678"/>
      <c r="G563" s="351">
        <v>84.56</v>
      </c>
      <c r="H563" s="676">
        <v>62.28</v>
      </c>
      <c r="I563" s="676"/>
      <c r="J563" s="695"/>
    </row>
    <row r="564" spans="2:10" x14ac:dyDescent="0.2">
      <c r="B564" s="238"/>
      <c r="C564" s="239"/>
      <c r="D564" s="240"/>
      <c r="E564" s="677" t="s">
        <v>1087</v>
      </c>
      <c r="F564" s="678"/>
      <c r="G564" s="351">
        <v>14.94</v>
      </c>
      <c r="H564" s="676">
        <v>13.73</v>
      </c>
      <c r="I564" s="676"/>
      <c r="J564" s="696"/>
    </row>
    <row r="565" spans="2:10" x14ac:dyDescent="0.2">
      <c r="B565" s="238"/>
      <c r="C565" s="239"/>
      <c r="D565" s="240"/>
      <c r="E565" s="677" t="s">
        <v>1088</v>
      </c>
      <c r="F565" s="678"/>
      <c r="G565" s="351">
        <v>14.94</v>
      </c>
      <c r="H565" s="676">
        <v>13.73</v>
      </c>
      <c r="I565" s="676"/>
      <c r="J565" s="696"/>
    </row>
    <row r="566" spans="2:10" x14ac:dyDescent="0.2">
      <c r="B566" s="246"/>
      <c r="C566" s="247"/>
      <c r="D566" s="248"/>
      <c r="E566" s="677" t="s">
        <v>1089</v>
      </c>
      <c r="F566" s="678"/>
      <c r="G566" s="351">
        <v>14.94</v>
      </c>
      <c r="H566" s="676">
        <v>13.73</v>
      </c>
      <c r="I566" s="676"/>
      <c r="J566" s="696"/>
    </row>
    <row r="567" spans="2:10" x14ac:dyDescent="0.2">
      <c r="B567" s="238"/>
      <c r="C567" s="239"/>
      <c r="D567" s="240"/>
      <c r="E567" s="677" t="s">
        <v>1090</v>
      </c>
      <c r="F567" s="678"/>
      <c r="G567" s="351">
        <v>14.94</v>
      </c>
      <c r="H567" s="676">
        <v>13.73</v>
      </c>
      <c r="I567" s="676"/>
      <c r="J567" s="696"/>
    </row>
    <row r="568" spans="2:10" x14ac:dyDescent="0.2">
      <c r="B568" s="238"/>
      <c r="C568" s="239"/>
      <c r="D568" s="240"/>
      <c r="E568" s="677" t="s">
        <v>1091</v>
      </c>
      <c r="F568" s="678"/>
      <c r="G568" s="351">
        <v>14.94</v>
      </c>
      <c r="H568" s="676">
        <v>13.73</v>
      </c>
      <c r="I568" s="676"/>
      <c r="J568" s="696"/>
    </row>
    <row r="569" spans="2:10" x14ac:dyDescent="0.2">
      <c r="B569" s="238"/>
      <c r="C569" s="239"/>
      <c r="D569" s="240"/>
      <c r="E569" s="677" t="s">
        <v>1092</v>
      </c>
      <c r="F569" s="678"/>
      <c r="G569" s="351">
        <v>14.94</v>
      </c>
      <c r="H569" s="676">
        <v>13.73</v>
      </c>
      <c r="I569" s="676"/>
      <c r="J569" s="696"/>
    </row>
    <row r="570" spans="2:10" x14ac:dyDescent="0.2">
      <c r="B570" s="238"/>
      <c r="C570" s="239"/>
      <c r="D570" s="239"/>
      <c r="E570" s="677" t="s">
        <v>1093</v>
      </c>
      <c r="F570" s="678"/>
      <c r="G570" s="351">
        <v>15.56</v>
      </c>
      <c r="H570" s="676">
        <v>14.75</v>
      </c>
      <c r="I570" s="676"/>
      <c r="J570" s="696"/>
    </row>
    <row r="571" spans="2:10" x14ac:dyDescent="0.2">
      <c r="B571" s="238"/>
      <c r="C571" s="239"/>
      <c r="D571" s="239"/>
      <c r="E571" s="677" t="s">
        <v>1094</v>
      </c>
      <c r="F571" s="678"/>
      <c r="G571" s="351">
        <v>14.94</v>
      </c>
      <c r="H571" s="676">
        <v>13.73</v>
      </c>
      <c r="I571" s="676"/>
      <c r="J571" s="696"/>
    </row>
    <row r="572" spans="2:10" x14ac:dyDescent="0.2">
      <c r="B572" s="238"/>
      <c r="C572" s="239"/>
      <c r="D572" s="239"/>
      <c r="E572" s="677" t="s">
        <v>1095</v>
      </c>
      <c r="F572" s="678"/>
      <c r="G572" s="351">
        <v>14.94</v>
      </c>
      <c r="H572" s="676">
        <v>13.73</v>
      </c>
      <c r="I572" s="676"/>
      <c r="J572" s="696"/>
    </row>
    <row r="573" spans="2:10" x14ac:dyDescent="0.2">
      <c r="B573" s="238"/>
      <c r="C573" s="239"/>
      <c r="D573" s="239"/>
      <c r="E573" s="677" t="s">
        <v>1096</v>
      </c>
      <c r="F573" s="678"/>
      <c r="G573" s="351">
        <v>14.94</v>
      </c>
      <c r="H573" s="676">
        <v>13.73</v>
      </c>
      <c r="I573" s="676"/>
      <c r="J573" s="696"/>
    </row>
    <row r="574" spans="2:10" x14ac:dyDescent="0.2">
      <c r="B574" s="238"/>
      <c r="C574" s="239"/>
      <c r="D574" s="239"/>
      <c r="E574" s="677" t="s">
        <v>1097</v>
      </c>
      <c r="F574" s="678"/>
      <c r="G574" s="351">
        <v>14.94</v>
      </c>
      <c r="H574" s="676">
        <v>13.73</v>
      </c>
      <c r="I574" s="676"/>
      <c r="J574" s="696"/>
    </row>
    <row r="575" spans="2:10" x14ac:dyDescent="0.2">
      <c r="B575" s="238"/>
      <c r="C575" s="239"/>
      <c r="D575" s="239"/>
      <c r="E575" s="677" t="s">
        <v>1098</v>
      </c>
      <c r="F575" s="678"/>
      <c r="G575" s="351">
        <v>14.94</v>
      </c>
      <c r="H575" s="676">
        <v>13.73</v>
      </c>
      <c r="I575" s="676"/>
      <c r="J575" s="696"/>
    </row>
    <row r="576" spans="2:10" x14ac:dyDescent="0.2">
      <c r="B576" s="238"/>
      <c r="C576" s="239"/>
      <c r="D576" s="239"/>
      <c r="E576" s="677" t="s">
        <v>329</v>
      </c>
      <c r="F576" s="678"/>
      <c r="G576" s="351">
        <v>12.8</v>
      </c>
      <c r="H576" s="676">
        <v>4.8</v>
      </c>
      <c r="I576" s="676"/>
      <c r="J576" s="696"/>
    </row>
    <row r="577" spans="2:10" x14ac:dyDescent="0.2">
      <c r="B577" s="238"/>
      <c r="C577" s="239"/>
      <c r="D577" s="239"/>
      <c r="E577" s="677" t="s">
        <v>330</v>
      </c>
      <c r="F577" s="678"/>
      <c r="G577" s="351">
        <v>93.66</v>
      </c>
      <c r="H577" s="676">
        <v>77.34</v>
      </c>
      <c r="I577" s="676"/>
      <c r="J577" s="696"/>
    </row>
    <row r="578" spans="2:10" x14ac:dyDescent="0.2">
      <c r="B578" s="238"/>
      <c r="C578" s="239"/>
      <c r="D578" s="239"/>
      <c r="E578" s="677" t="s">
        <v>1099</v>
      </c>
      <c r="F578" s="678"/>
      <c r="G578" s="351">
        <v>14.94</v>
      </c>
      <c r="H578" s="676">
        <v>13.73</v>
      </c>
      <c r="I578" s="676"/>
      <c r="J578" s="696"/>
    </row>
    <row r="579" spans="2:10" x14ac:dyDescent="0.2">
      <c r="B579" s="238"/>
      <c r="C579" s="239"/>
      <c r="D579" s="239"/>
      <c r="E579" s="677" t="s">
        <v>1070</v>
      </c>
      <c r="F579" s="678"/>
      <c r="G579" s="351">
        <v>16</v>
      </c>
      <c r="H579" s="676">
        <v>7.88</v>
      </c>
      <c r="I579" s="676"/>
      <c r="J579" s="696"/>
    </row>
    <row r="580" spans="2:10" x14ac:dyDescent="0.2">
      <c r="B580" s="238"/>
      <c r="C580" s="239"/>
      <c r="D580" s="239"/>
      <c r="E580" s="677" t="s">
        <v>1071</v>
      </c>
      <c r="F580" s="678"/>
      <c r="G580" s="351">
        <v>16</v>
      </c>
      <c r="H580" s="676">
        <v>8</v>
      </c>
      <c r="I580" s="676"/>
      <c r="J580" s="765"/>
    </row>
    <row r="581" spans="2:10" x14ac:dyDescent="0.2">
      <c r="B581" s="738" t="s">
        <v>180</v>
      </c>
      <c r="C581" s="739"/>
      <c r="D581" s="739"/>
      <c r="E581" s="739"/>
      <c r="F581" s="739"/>
      <c r="G581" s="249">
        <v>417.85999999999996</v>
      </c>
      <c r="H581" s="740">
        <v>339.80999999999995</v>
      </c>
      <c r="I581" s="740"/>
      <c r="J581" s="176"/>
    </row>
    <row r="582" spans="2:10" x14ac:dyDescent="0.2">
      <c r="B582" s="106" t="s">
        <v>701</v>
      </c>
      <c r="C582" s="212"/>
      <c r="D582" s="61" t="s">
        <v>137</v>
      </c>
      <c r="E582" s="61"/>
      <c r="F582" s="61"/>
      <c r="G582" s="61"/>
      <c r="H582" s="61"/>
      <c r="I582" s="61"/>
      <c r="J582" s="62"/>
    </row>
    <row r="583" spans="2:10" ht="12.75" customHeight="1" x14ac:dyDescent="0.2">
      <c r="B583" s="218" t="s">
        <v>814</v>
      </c>
      <c r="C583" s="213">
        <v>95241</v>
      </c>
      <c r="D583" s="679" t="s">
        <v>1676</v>
      </c>
      <c r="E583" s="679"/>
      <c r="F583" s="679"/>
      <c r="G583" s="679"/>
      <c r="H583" s="679"/>
      <c r="I583" s="679"/>
      <c r="J583" s="213" t="s">
        <v>42</v>
      </c>
    </row>
    <row r="584" spans="2:10" x14ac:dyDescent="0.2">
      <c r="B584" s="692" t="s">
        <v>175</v>
      </c>
      <c r="C584" s="692"/>
      <c r="D584" s="692"/>
      <c r="E584" s="692"/>
      <c r="F584" s="692"/>
      <c r="G584" s="692"/>
      <c r="H584" s="692"/>
      <c r="I584" s="216" t="s">
        <v>178</v>
      </c>
      <c r="J584" s="104" t="s">
        <v>179</v>
      </c>
    </row>
    <row r="585" spans="2:10" x14ac:dyDescent="0.2">
      <c r="B585" s="693"/>
      <c r="C585" s="693"/>
      <c r="D585" s="693"/>
      <c r="E585" s="693"/>
      <c r="F585" s="693"/>
      <c r="G585" s="693"/>
      <c r="H585" s="693"/>
      <c r="I585" s="171">
        <v>339.80999999999995</v>
      </c>
      <c r="J585" s="222" t="s">
        <v>178</v>
      </c>
    </row>
    <row r="586" spans="2:10" x14ac:dyDescent="0.2">
      <c r="B586" s="694" t="s">
        <v>180</v>
      </c>
      <c r="C586" s="694"/>
      <c r="D586" s="694"/>
      <c r="E586" s="694"/>
      <c r="F586" s="694"/>
      <c r="G586" s="694"/>
      <c r="H586" s="694"/>
      <c r="I586" s="241">
        <v>339.80999999999995</v>
      </c>
      <c r="J586" s="104"/>
    </row>
    <row r="587" spans="2:10" ht="12.75" customHeight="1" x14ac:dyDescent="0.2">
      <c r="B587" s="218" t="s">
        <v>815</v>
      </c>
      <c r="C587" s="213">
        <v>1701000116</v>
      </c>
      <c r="D587" s="679" t="s">
        <v>1758</v>
      </c>
      <c r="E587" s="679"/>
      <c r="F587" s="679"/>
      <c r="G587" s="679"/>
      <c r="H587" s="679"/>
      <c r="I587" s="679"/>
      <c r="J587" s="213" t="s">
        <v>42</v>
      </c>
    </row>
    <row r="588" spans="2:10" x14ac:dyDescent="0.2">
      <c r="B588" s="692" t="s">
        <v>175</v>
      </c>
      <c r="C588" s="692"/>
      <c r="D588" s="692"/>
      <c r="E588" s="692"/>
      <c r="F588" s="692"/>
      <c r="G588" s="692"/>
      <c r="H588" s="692"/>
      <c r="I588" s="216" t="s">
        <v>178</v>
      </c>
      <c r="J588" s="104" t="s">
        <v>179</v>
      </c>
    </row>
    <row r="589" spans="2:10" x14ac:dyDescent="0.2">
      <c r="B589" s="693"/>
      <c r="C589" s="693"/>
      <c r="D589" s="693"/>
      <c r="E589" s="693"/>
      <c r="F589" s="693"/>
      <c r="G589" s="693"/>
      <c r="H589" s="693"/>
      <c r="I589" s="171">
        <v>339.80999999999995</v>
      </c>
      <c r="J589" s="222" t="s">
        <v>178</v>
      </c>
    </row>
    <row r="590" spans="2:10" x14ac:dyDescent="0.2">
      <c r="B590" s="694" t="s">
        <v>180</v>
      </c>
      <c r="C590" s="694"/>
      <c r="D590" s="694"/>
      <c r="E590" s="694"/>
      <c r="F590" s="694"/>
      <c r="G590" s="694"/>
      <c r="H590" s="694"/>
      <c r="I590" s="241">
        <v>339.80999999999995</v>
      </c>
      <c r="J590" s="104"/>
    </row>
    <row r="591" spans="2:10" x14ac:dyDescent="0.2">
      <c r="B591" s="106" t="s">
        <v>702</v>
      </c>
      <c r="C591" s="212"/>
      <c r="D591" s="61" t="s">
        <v>228</v>
      </c>
      <c r="E591" s="61"/>
      <c r="F591" s="61"/>
      <c r="G591" s="61"/>
      <c r="H591" s="61"/>
      <c r="I591" s="61"/>
      <c r="J591" s="62"/>
    </row>
    <row r="592" spans="2:10" ht="12.75" customHeight="1" x14ac:dyDescent="0.2">
      <c r="B592" s="218" t="s">
        <v>816</v>
      </c>
      <c r="C592" s="213">
        <v>87261</v>
      </c>
      <c r="D592" s="679" t="s">
        <v>1759</v>
      </c>
      <c r="E592" s="679"/>
      <c r="F592" s="679"/>
      <c r="G592" s="679"/>
      <c r="H592" s="679"/>
      <c r="I592" s="679"/>
      <c r="J592" s="213" t="s">
        <v>42</v>
      </c>
    </row>
    <row r="593" spans="2:10" x14ac:dyDescent="0.2">
      <c r="B593" s="692" t="s">
        <v>175</v>
      </c>
      <c r="C593" s="692"/>
      <c r="D593" s="692"/>
      <c r="E593" s="692"/>
      <c r="F593" s="692"/>
      <c r="G593" s="692"/>
      <c r="H593" s="692"/>
      <c r="I593" s="216" t="s">
        <v>178</v>
      </c>
      <c r="J593" s="168" t="s">
        <v>179</v>
      </c>
    </row>
    <row r="594" spans="2:10" x14ac:dyDescent="0.2">
      <c r="B594" s="693" t="s">
        <v>199</v>
      </c>
      <c r="C594" s="693"/>
      <c r="D594" s="693"/>
      <c r="E594" s="693"/>
      <c r="F594" s="693"/>
      <c r="G594" s="693"/>
      <c r="H594" s="693"/>
      <c r="I594" s="171">
        <v>4.8</v>
      </c>
      <c r="J594" s="222" t="s">
        <v>178</v>
      </c>
    </row>
    <row r="595" spans="2:10" x14ac:dyDescent="0.2">
      <c r="B595" s="694" t="s">
        <v>180</v>
      </c>
      <c r="C595" s="694"/>
      <c r="D595" s="694"/>
      <c r="E595" s="694"/>
      <c r="F595" s="694"/>
      <c r="G595" s="694"/>
      <c r="H595" s="694"/>
      <c r="I595" s="241">
        <v>4.8</v>
      </c>
      <c r="J595" s="228"/>
    </row>
    <row r="596" spans="2:10" ht="12.75" customHeight="1" x14ac:dyDescent="0.2">
      <c r="B596" s="218" t="s">
        <v>817</v>
      </c>
      <c r="C596" s="213">
        <v>87262</v>
      </c>
      <c r="D596" s="679" t="s">
        <v>1761</v>
      </c>
      <c r="E596" s="679"/>
      <c r="F596" s="679"/>
      <c r="G596" s="679"/>
      <c r="H596" s="679"/>
      <c r="I596" s="679"/>
      <c r="J596" s="213" t="s">
        <v>42</v>
      </c>
    </row>
    <row r="597" spans="2:10" x14ac:dyDescent="0.2">
      <c r="B597" s="692" t="s">
        <v>175</v>
      </c>
      <c r="C597" s="692"/>
      <c r="D597" s="692"/>
      <c r="E597" s="692"/>
      <c r="F597" s="692"/>
      <c r="G597" s="692"/>
      <c r="H597" s="692"/>
      <c r="I597" s="216" t="s">
        <v>178</v>
      </c>
      <c r="J597" s="168" t="s">
        <v>179</v>
      </c>
    </row>
    <row r="598" spans="2:10" x14ac:dyDescent="0.2">
      <c r="B598" s="693" t="s">
        <v>199</v>
      </c>
      <c r="C598" s="693"/>
      <c r="D598" s="693"/>
      <c r="E598" s="693"/>
      <c r="F598" s="693"/>
      <c r="G598" s="693"/>
      <c r="H598" s="693"/>
      <c r="I598" s="171">
        <v>15.879999999999999</v>
      </c>
      <c r="J598" s="222" t="s">
        <v>178</v>
      </c>
    </row>
    <row r="599" spans="2:10" x14ac:dyDescent="0.2">
      <c r="B599" s="694" t="s">
        <v>180</v>
      </c>
      <c r="C599" s="694"/>
      <c r="D599" s="694"/>
      <c r="E599" s="694"/>
      <c r="F599" s="694"/>
      <c r="G599" s="694"/>
      <c r="H599" s="694"/>
      <c r="I599" s="241">
        <v>15.879999999999999</v>
      </c>
      <c r="J599" s="228"/>
    </row>
    <row r="600" spans="2:10" ht="12.75" customHeight="1" x14ac:dyDescent="0.2">
      <c r="B600" s="218" t="s">
        <v>818</v>
      </c>
      <c r="C600" s="213">
        <v>87263</v>
      </c>
      <c r="D600" s="679" t="s">
        <v>1763</v>
      </c>
      <c r="E600" s="679"/>
      <c r="F600" s="679"/>
      <c r="G600" s="679"/>
      <c r="H600" s="679"/>
      <c r="I600" s="679"/>
      <c r="J600" s="213" t="s">
        <v>42</v>
      </c>
    </row>
    <row r="601" spans="2:10" x14ac:dyDescent="0.2">
      <c r="B601" s="692" t="s">
        <v>175</v>
      </c>
      <c r="C601" s="692"/>
      <c r="D601" s="692"/>
      <c r="E601" s="692"/>
      <c r="F601" s="692"/>
      <c r="G601" s="692"/>
      <c r="H601" s="692"/>
      <c r="I601" s="216" t="s">
        <v>178</v>
      </c>
      <c r="J601" s="168" t="s">
        <v>179</v>
      </c>
    </row>
    <row r="602" spans="2:10" x14ac:dyDescent="0.2">
      <c r="B602" s="693" t="s">
        <v>199</v>
      </c>
      <c r="C602" s="693"/>
      <c r="D602" s="693"/>
      <c r="E602" s="693"/>
      <c r="F602" s="693"/>
      <c r="G602" s="693"/>
      <c r="H602" s="693"/>
      <c r="I602" s="171">
        <v>319.13</v>
      </c>
      <c r="J602" s="222" t="s">
        <v>178</v>
      </c>
    </row>
    <row r="603" spans="2:10" x14ac:dyDescent="0.2">
      <c r="B603" s="694" t="s">
        <v>180</v>
      </c>
      <c r="C603" s="694"/>
      <c r="D603" s="694"/>
      <c r="E603" s="694"/>
      <c r="F603" s="694"/>
      <c r="G603" s="694"/>
      <c r="H603" s="694"/>
      <c r="I603" s="241">
        <v>319.13</v>
      </c>
      <c r="J603" s="228"/>
    </row>
    <row r="604" spans="2:10" ht="12.75" customHeight="1" x14ac:dyDescent="0.2">
      <c r="B604" s="213" t="s">
        <v>819</v>
      </c>
      <c r="C604" s="213">
        <v>88650</v>
      </c>
      <c r="D604" s="679" t="s">
        <v>1765</v>
      </c>
      <c r="E604" s="679"/>
      <c r="F604" s="679"/>
      <c r="G604" s="679"/>
      <c r="H604" s="679"/>
      <c r="I604" s="679"/>
      <c r="J604" s="213" t="s">
        <v>130</v>
      </c>
    </row>
    <row r="605" spans="2:10" x14ac:dyDescent="0.2">
      <c r="B605" s="692" t="s">
        <v>175</v>
      </c>
      <c r="C605" s="692"/>
      <c r="D605" s="692"/>
      <c r="E605" s="692"/>
      <c r="F605" s="692"/>
      <c r="G605" s="692"/>
      <c r="H605" s="692"/>
      <c r="I605" s="216" t="s">
        <v>182</v>
      </c>
      <c r="J605" s="168" t="s">
        <v>179</v>
      </c>
    </row>
    <row r="606" spans="2:10" x14ac:dyDescent="0.2">
      <c r="B606" s="693" t="s">
        <v>199</v>
      </c>
      <c r="C606" s="693"/>
      <c r="D606" s="693"/>
      <c r="E606" s="693"/>
      <c r="F606" s="693"/>
      <c r="G606" s="693"/>
      <c r="H606" s="693"/>
      <c r="I606" s="171">
        <v>417.85999999999996</v>
      </c>
      <c r="J606" s="222" t="s">
        <v>182</v>
      </c>
    </row>
    <row r="607" spans="2:10" x14ac:dyDescent="0.2">
      <c r="B607" s="694" t="s">
        <v>180</v>
      </c>
      <c r="C607" s="694"/>
      <c r="D607" s="694"/>
      <c r="E607" s="694"/>
      <c r="F607" s="694"/>
      <c r="G607" s="694"/>
      <c r="H607" s="694"/>
      <c r="I607" s="241">
        <v>417.85999999999996</v>
      </c>
      <c r="J607" s="228"/>
    </row>
    <row r="608" spans="2:10" x14ac:dyDescent="0.2">
      <c r="B608" s="164" t="s">
        <v>703</v>
      </c>
      <c r="C608" s="211"/>
      <c r="D608" s="165" t="s">
        <v>1102</v>
      </c>
      <c r="E608" s="165"/>
      <c r="F608" s="165"/>
      <c r="G608" s="165"/>
      <c r="H608" s="165"/>
      <c r="I608" s="165"/>
      <c r="J608" s="166"/>
    </row>
    <row r="609" spans="2:10" x14ac:dyDescent="0.2">
      <c r="B609" s="250"/>
      <c r="C609" s="251"/>
      <c r="D609" s="697" t="s">
        <v>415</v>
      </c>
      <c r="E609" s="697"/>
      <c r="F609" s="697"/>
      <c r="G609" s="697"/>
      <c r="H609" s="697"/>
      <c r="I609" s="697"/>
      <c r="J609" s="249"/>
    </row>
    <row r="610" spans="2:10" x14ac:dyDescent="0.2">
      <c r="B610" s="164" t="s">
        <v>707</v>
      </c>
      <c r="C610" s="211"/>
      <c r="D610" s="165" t="s">
        <v>115</v>
      </c>
      <c r="E610" s="165"/>
      <c r="F610" s="165"/>
      <c r="G610" s="165"/>
      <c r="H610" s="165"/>
      <c r="I610" s="165"/>
      <c r="J610" s="166"/>
    </row>
    <row r="611" spans="2:10" x14ac:dyDescent="0.2">
      <c r="B611" s="106" t="s">
        <v>708</v>
      </c>
      <c r="C611" s="212"/>
      <c r="D611" s="61" t="s">
        <v>718</v>
      </c>
      <c r="E611" s="61"/>
      <c r="F611" s="61"/>
      <c r="G611" s="61"/>
      <c r="H611" s="61"/>
      <c r="I611" s="61"/>
      <c r="J611" s="62"/>
    </row>
    <row r="612" spans="2:10" ht="12.75" customHeight="1" x14ac:dyDescent="0.2">
      <c r="B612" s="218" t="s">
        <v>887</v>
      </c>
      <c r="C612" s="213">
        <v>86919</v>
      </c>
      <c r="D612" s="679" t="s">
        <v>1880</v>
      </c>
      <c r="E612" s="679"/>
      <c r="F612" s="679"/>
      <c r="G612" s="679"/>
      <c r="H612" s="679"/>
      <c r="I612" s="679"/>
      <c r="J612" s="213" t="s">
        <v>108</v>
      </c>
    </row>
    <row r="613" spans="2:10" x14ac:dyDescent="0.2">
      <c r="B613" s="692" t="s">
        <v>175</v>
      </c>
      <c r="C613" s="692"/>
      <c r="D613" s="692"/>
      <c r="E613" s="692"/>
      <c r="F613" s="692"/>
      <c r="G613" s="692"/>
      <c r="H613" s="692"/>
      <c r="I613" s="216" t="s">
        <v>37</v>
      </c>
      <c r="J613" s="168" t="s">
        <v>179</v>
      </c>
    </row>
    <row r="614" spans="2:10" x14ac:dyDescent="0.2">
      <c r="B614" s="693" t="s">
        <v>1115</v>
      </c>
      <c r="C614" s="693"/>
      <c r="D614" s="693"/>
      <c r="E614" s="693"/>
      <c r="F614" s="693"/>
      <c r="G614" s="693"/>
      <c r="H614" s="693"/>
      <c r="I614" s="171">
        <v>2</v>
      </c>
      <c r="J614" s="222" t="s">
        <v>37</v>
      </c>
    </row>
    <row r="615" spans="2:10" x14ac:dyDescent="0.2">
      <c r="B615" s="694" t="s">
        <v>180</v>
      </c>
      <c r="C615" s="694"/>
      <c r="D615" s="694"/>
      <c r="E615" s="694"/>
      <c r="F615" s="694"/>
      <c r="G615" s="694"/>
      <c r="H615" s="694"/>
      <c r="I615" s="241">
        <v>2</v>
      </c>
      <c r="J615" s="228"/>
    </row>
    <row r="616" spans="2:10" ht="12.75" customHeight="1" x14ac:dyDescent="0.2">
      <c r="B616" s="218" t="s">
        <v>888</v>
      </c>
      <c r="C616" s="213" t="s">
        <v>1117</v>
      </c>
      <c r="D616" s="679" t="s">
        <v>1116</v>
      </c>
      <c r="E616" s="679"/>
      <c r="F616" s="679"/>
      <c r="G616" s="679"/>
      <c r="H616" s="679"/>
      <c r="I616" s="679"/>
      <c r="J616" s="213" t="s">
        <v>108</v>
      </c>
    </row>
    <row r="617" spans="2:10" x14ac:dyDescent="0.2">
      <c r="B617" s="692" t="s">
        <v>175</v>
      </c>
      <c r="C617" s="692"/>
      <c r="D617" s="692"/>
      <c r="E617" s="692"/>
      <c r="F617" s="692"/>
      <c r="G617" s="692"/>
      <c r="H617" s="692"/>
      <c r="I617" s="216" t="s">
        <v>37</v>
      </c>
      <c r="J617" s="168" t="s">
        <v>179</v>
      </c>
    </row>
    <row r="618" spans="2:10" x14ac:dyDescent="0.2">
      <c r="B618" s="693" t="s">
        <v>1118</v>
      </c>
      <c r="C618" s="693"/>
      <c r="D618" s="693"/>
      <c r="E618" s="693"/>
      <c r="F618" s="693"/>
      <c r="G618" s="693"/>
      <c r="H618" s="693"/>
      <c r="I618" s="171">
        <v>13</v>
      </c>
      <c r="J618" s="222" t="s">
        <v>37</v>
      </c>
    </row>
    <row r="619" spans="2:10" x14ac:dyDescent="0.2">
      <c r="B619" s="694" t="s">
        <v>180</v>
      </c>
      <c r="C619" s="694"/>
      <c r="D619" s="694"/>
      <c r="E619" s="694"/>
      <c r="F619" s="694"/>
      <c r="G619" s="694"/>
      <c r="H619" s="694"/>
      <c r="I619" s="241">
        <v>13</v>
      </c>
      <c r="J619" s="228"/>
    </row>
    <row r="620" spans="2:10" x14ac:dyDescent="0.2">
      <c r="B620" s="106" t="s">
        <v>709</v>
      </c>
      <c r="C620" s="212"/>
      <c r="D620" s="61" t="s">
        <v>717</v>
      </c>
      <c r="E620" s="61"/>
      <c r="F620" s="61"/>
      <c r="G620" s="61"/>
      <c r="H620" s="61"/>
      <c r="I620" s="61"/>
      <c r="J620" s="62"/>
    </row>
    <row r="621" spans="2:10" ht="12.75" customHeight="1" x14ac:dyDescent="0.2">
      <c r="B621" s="218" t="s">
        <v>889</v>
      </c>
      <c r="C621" s="213">
        <v>1301003066</v>
      </c>
      <c r="D621" s="679" t="s">
        <v>1882</v>
      </c>
      <c r="E621" s="679"/>
      <c r="F621" s="679"/>
      <c r="G621" s="679"/>
      <c r="H621" s="679"/>
      <c r="I621" s="679"/>
      <c r="J621" s="213" t="s">
        <v>108</v>
      </c>
    </row>
    <row r="622" spans="2:10" x14ac:dyDescent="0.2">
      <c r="B622" s="692" t="s">
        <v>175</v>
      </c>
      <c r="C622" s="692"/>
      <c r="D622" s="692"/>
      <c r="E622" s="692"/>
      <c r="F622" s="692"/>
      <c r="G622" s="692"/>
      <c r="H622" s="692"/>
      <c r="I622" s="216" t="s">
        <v>37</v>
      </c>
      <c r="J622" s="168" t="s">
        <v>179</v>
      </c>
    </row>
    <row r="623" spans="2:10" ht="12.75" customHeight="1" x14ac:dyDescent="0.2">
      <c r="B623" s="693" t="s">
        <v>1118</v>
      </c>
      <c r="C623" s="693"/>
      <c r="D623" s="693"/>
      <c r="E623" s="693"/>
      <c r="F623" s="693"/>
      <c r="G623" s="693"/>
      <c r="H623" s="693"/>
      <c r="I623" s="171">
        <v>13</v>
      </c>
      <c r="J623" s="222" t="s">
        <v>37</v>
      </c>
    </row>
    <row r="624" spans="2:10" x14ac:dyDescent="0.2">
      <c r="B624" s="694" t="s">
        <v>180</v>
      </c>
      <c r="C624" s="694"/>
      <c r="D624" s="694"/>
      <c r="E624" s="694"/>
      <c r="F624" s="694"/>
      <c r="G624" s="694"/>
      <c r="H624" s="694"/>
      <c r="I624" s="241">
        <v>13</v>
      </c>
      <c r="J624" s="228"/>
    </row>
    <row r="625" spans="2:10" x14ac:dyDescent="0.2">
      <c r="B625" s="106" t="s">
        <v>710</v>
      </c>
      <c r="C625" s="212"/>
      <c r="D625" s="61" t="s">
        <v>332</v>
      </c>
      <c r="E625" s="61"/>
      <c r="F625" s="61"/>
      <c r="G625" s="61"/>
      <c r="H625" s="61"/>
      <c r="I625" s="61"/>
      <c r="J625" s="62"/>
    </row>
    <row r="626" spans="2:10" x14ac:dyDescent="0.2">
      <c r="B626" s="218" t="s">
        <v>890</v>
      </c>
      <c r="C626" s="213">
        <v>95547</v>
      </c>
      <c r="D626" s="679" t="s">
        <v>1883</v>
      </c>
      <c r="E626" s="679"/>
      <c r="F626" s="679"/>
      <c r="G626" s="679"/>
      <c r="H626" s="679"/>
      <c r="I626" s="679"/>
      <c r="J626" s="213" t="s">
        <v>108</v>
      </c>
    </row>
    <row r="627" spans="2:10" x14ac:dyDescent="0.2">
      <c r="B627" s="692" t="s">
        <v>175</v>
      </c>
      <c r="C627" s="692"/>
      <c r="D627" s="692"/>
      <c r="E627" s="692"/>
      <c r="F627" s="692"/>
      <c r="G627" s="692"/>
      <c r="H627" s="692"/>
      <c r="I627" s="216" t="s">
        <v>37</v>
      </c>
      <c r="J627" s="168" t="s">
        <v>179</v>
      </c>
    </row>
    <row r="628" spans="2:10" x14ac:dyDescent="0.2">
      <c r="B628" s="693" t="s">
        <v>1118</v>
      </c>
      <c r="C628" s="693"/>
      <c r="D628" s="693"/>
      <c r="E628" s="693"/>
      <c r="F628" s="693"/>
      <c r="G628" s="693"/>
      <c r="H628" s="693"/>
      <c r="I628" s="171">
        <v>13</v>
      </c>
      <c r="J628" s="222" t="s">
        <v>37</v>
      </c>
    </row>
    <row r="629" spans="2:10" x14ac:dyDescent="0.2">
      <c r="B629" s="694" t="s">
        <v>180</v>
      </c>
      <c r="C629" s="694"/>
      <c r="D629" s="694"/>
      <c r="E629" s="694"/>
      <c r="F629" s="694"/>
      <c r="G629" s="694"/>
      <c r="H629" s="694"/>
      <c r="I629" s="241">
        <v>13</v>
      </c>
      <c r="J629" s="228"/>
    </row>
    <row r="630" spans="2:10" x14ac:dyDescent="0.2">
      <c r="B630" s="218" t="s">
        <v>891</v>
      </c>
      <c r="C630" s="213">
        <v>1301004064</v>
      </c>
      <c r="D630" s="679" t="s">
        <v>1885</v>
      </c>
      <c r="E630" s="679"/>
      <c r="F630" s="679"/>
      <c r="G630" s="679"/>
      <c r="H630" s="679"/>
      <c r="I630" s="679"/>
      <c r="J630" s="213" t="s">
        <v>108</v>
      </c>
    </row>
    <row r="631" spans="2:10" x14ac:dyDescent="0.2">
      <c r="B631" s="692" t="s">
        <v>175</v>
      </c>
      <c r="C631" s="692"/>
      <c r="D631" s="692"/>
      <c r="E631" s="692"/>
      <c r="F631" s="692"/>
      <c r="G631" s="692"/>
      <c r="H631" s="692"/>
      <c r="I631" s="216" t="s">
        <v>37</v>
      </c>
      <c r="J631" s="168" t="s">
        <v>179</v>
      </c>
    </row>
    <row r="632" spans="2:10" x14ac:dyDescent="0.2">
      <c r="B632" s="693" t="s">
        <v>1118</v>
      </c>
      <c r="C632" s="693"/>
      <c r="D632" s="693"/>
      <c r="E632" s="693"/>
      <c r="F632" s="693"/>
      <c r="G632" s="693"/>
      <c r="H632" s="693"/>
      <c r="I632" s="171">
        <v>13</v>
      </c>
      <c r="J632" s="222" t="s">
        <v>37</v>
      </c>
    </row>
    <row r="633" spans="2:10" x14ac:dyDescent="0.2">
      <c r="B633" s="694" t="s">
        <v>180</v>
      </c>
      <c r="C633" s="694"/>
      <c r="D633" s="694"/>
      <c r="E633" s="694"/>
      <c r="F633" s="694"/>
      <c r="G633" s="694"/>
      <c r="H633" s="694"/>
      <c r="I633" s="241">
        <v>13</v>
      </c>
      <c r="J633" s="228"/>
    </row>
    <row r="634" spans="2:10" x14ac:dyDescent="0.2">
      <c r="B634" s="164" t="s">
        <v>711</v>
      </c>
      <c r="C634" s="211"/>
      <c r="D634" s="165" t="s">
        <v>128</v>
      </c>
      <c r="E634" s="165"/>
      <c r="F634" s="165"/>
      <c r="G634" s="165"/>
      <c r="H634" s="165"/>
      <c r="I634" s="165"/>
      <c r="J634" s="166"/>
    </row>
    <row r="635" spans="2:10" x14ac:dyDescent="0.2">
      <c r="B635" s="106" t="s">
        <v>712</v>
      </c>
      <c r="C635" s="212"/>
      <c r="D635" s="61" t="s">
        <v>718</v>
      </c>
      <c r="E635" s="61"/>
      <c r="F635" s="61"/>
      <c r="G635" s="61"/>
      <c r="H635" s="61"/>
      <c r="I635" s="61"/>
      <c r="J635" s="62"/>
    </row>
    <row r="636" spans="2:10" ht="12.75" customHeight="1" x14ac:dyDescent="0.2">
      <c r="B636" s="218" t="s">
        <v>892</v>
      </c>
      <c r="C636" s="213">
        <v>95472</v>
      </c>
      <c r="D636" s="679" t="s">
        <v>1886</v>
      </c>
      <c r="E636" s="679"/>
      <c r="F636" s="679"/>
      <c r="G636" s="679"/>
      <c r="H636" s="679"/>
      <c r="I636" s="679"/>
      <c r="J636" s="213" t="s">
        <v>108</v>
      </c>
    </row>
    <row r="637" spans="2:10" x14ac:dyDescent="0.2">
      <c r="B637" s="692" t="s">
        <v>175</v>
      </c>
      <c r="C637" s="692"/>
      <c r="D637" s="692"/>
      <c r="E637" s="692"/>
      <c r="F637" s="692"/>
      <c r="G637" s="692"/>
      <c r="H637" s="692"/>
      <c r="I637" s="216" t="s">
        <v>37</v>
      </c>
      <c r="J637" s="168" t="s">
        <v>179</v>
      </c>
    </row>
    <row r="638" spans="2:10" x14ac:dyDescent="0.2">
      <c r="B638" s="693" t="s">
        <v>582</v>
      </c>
      <c r="C638" s="693"/>
      <c r="D638" s="693"/>
      <c r="E638" s="693"/>
      <c r="F638" s="693"/>
      <c r="G638" s="693"/>
      <c r="H638" s="693"/>
      <c r="I638" s="171">
        <v>4</v>
      </c>
      <c r="J638" s="222" t="s">
        <v>37</v>
      </c>
    </row>
    <row r="639" spans="2:10" x14ac:dyDescent="0.2">
      <c r="B639" s="694" t="s">
        <v>180</v>
      </c>
      <c r="C639" s="694"/>
      <c r="D639" s="694"/>
      <c r="E639" s="694"/>
      <c r="F639" s="694"/>
      <c r="G639" s="694"/>
      <c r="H639" s="694"/>
      <c r="I639" s="241">
        <v>4</v>
      </c>
      <c r="J639" s="228"/>
    </row>
    <row r="640" spans="2:10" ht="12.75" customHeight="1" x14ac:dyDescent="0.2">
      <c r="B640" s="218" t="s">
        <v>1122</v>
      </c>
      <c r="C640" s="213" t="s">
        <v>1117</v>
      </c>
      <c r="D640" s="679" t="s">
        <v>1116</v>
      </c>
      <c r="E640" s="679"/>
      <c r="F640" s="679"/>
      <c r="G640" s="679"/>
      <c r="H640" s="679"/>
      <c r="I640" s="679"/>
      <c r="J640" s="213" t="s">
        <v>108</v>
      </c>
    </row>
    <row r="641" spans="2:10" x14ac:dyDescent="0.2">
      <c r="B641" s="692" t="s">
        <v>175</v>
      </c>
      <c r="C641" s="692"/>
      <c r="D641" s="692"/>
      <c r="E641" s="692"/>
      <c r="F641" s="692"/>
      <c r="G641" s="692"/>
      <c r="H641" s="692"/>
      <c r="I641" s="216" t="s">
        <v>37</v>
      </c>
      <c r="J641" s="168" t="s">
        <v>179</v>
      </c>
    </row>
    <row r="642" spans="2:10" x14ac:dyDescent="0.2">
      <c r="B642" s="693" t="s">
        <v>582</v>
      </c>
      <c r="C642" s="693"/>
      <c r="D642" s="693"/>
      <c r="E642" s="693"/>
      <c r="F642" s="693"/>
      <c r="G642" s="693"/>
      <c r="H642" s="693"/>
      <c r="I642" s="171">
        <v>4</v>
      </c>
      <c r="J642" s="222" t="s">
        <v>37</v>
      </c>
    </row>
    <row r="643" spans="2:10" x14ac:dyDescent="0.2">
      <c r="B643" s="694" t="s">
        <v>180</v>
      </c>
      <c r="C643" s="694"/>
      <c r="D643" s="694"/>
      <c r="E643" s="694"/>
      <c r="F643" s="694"/>
      <c r="G643" s="694"/>
      <c r="H643" s="694"/>
      <c r="I643" s="241">
        <v>4</v>
      </c>
      <c r="J643" s="228"/>
    </row>
    <row r="644" spans="2:10" x14ac:dyDescent="0.2">
      <c r="B644" s="106" t="s">
        <v>713</v>
      </c>
      <c r="C644" s="212"/>
      <c r="D644" s="61" t="s">
        <v>717</v>
      </c>
      <c r="E644" s="61"/>
      <c r="F644" s="61"/>
      <c r="G644" s="61"/>
      <c r="H644" s="61"/>
      <c r="I644" s="61"/>
      <c r="J644" s="62"/>
    </row>
    <row r="645" spans="2:10" ht="12.75" customHeight="1" x14ac:dyDescent="0.2">
      <c r="B645" s="218" t="s">
        <v>893</v>
      </c>
      <c r="C645" s="213">
        <v>1301004009</v>
      </c>
      <c r="D645" s="679" t="s">
        <v>1888</v>
      </c>
      <c r="E645" s="679"/>
      <c r="F645" s="679"/>
      <c r="G645" s="679"/>
      <c r="H645" s="679"/>
      <c r="I645" s="679"/>
      <c r="J645" s="213" t="s">
        <v>108</v>
      </c>
    </row>
    <row r="646" spans="2:10" x14ac:dyDescent="0.2">
      <c r="B646" s="692" t="s">
        <v>894</v>
      </c>
      <c r="C646" s="692"/>
      <c r="D646" s="692"/>
      <c r="E646" s="692"/>
      <c r="F646" s="692"/>
      <c r="G646" s="692"/>
      <c r="H646" s="692"/>
      <c r="I646" s="216" t="s">
        <v>37</v>
      </c>
      <c r="J646" s="168" t="s">
        <v>179</v>
      </c>
    </row>
    <row r="647" spans="2:10" x14ac:dyDescent="0.2">
      <c r="B647" s="693" t="s">
        <v>582</v>
      </c>
      <c r="C647" s="693"/>
      <c r="D647" s="693"/>
      <c r="E647" s="693"/>
      <c r="F647" s="693"/>
      <c r="G647" s="693"/>
      <c r="H647" s="693"/>
      <c r="I647" s="171">
        <v>4</v>
      </c>
      <c r="J647" s="222" t="s">
        <v>37</v>
      </c>
    </row>
    <row r="648" spans="2:10" x14ac:dyDescent="0.2">
      <c r="B648" s="694" t="s">
        <v>180</v>
      </c>
      <c r="C648" s="694"/>
      <c r="D648" s="694"/>
      <c r="E648" s="694"/>
      <c r="F648" s="694"/>
      <c r="G648" s="694"/>
      <c r="H648" s="694"/>
      <c r="I648" s="241">
        <v>4</v>
      </c>
      <c r="J648" s="228"/>
    </row>
    <row r="649" spans="2:10" x14ac:dyDescent="0.2">
      <c r="B649" s="218" t="s">
        <v>894</v>
      </c>
      <c r="C649" s="213">
        <v>2401001015</v>
      </c>
      <c r="D649" s="679" t="s">
        <v>1889</v>
      </c>
      <c r="E649" s="679"/>
      <c r="F649" s="679"/>
      <c r="G649" s="679"/>
      <c r="H649" s="679"/>
      <c r="I649" s="679"/>
      <c r="J649" s="213" t="s">
        <v>108</v>
      </c>
    </row>
    <row r="650" spans="2:10" x14ac:dyDescent="0.2">
      <c r="B650" s="692" t="s">
        <v>175</v>
      </c>
      <c r="C650" s="692"/>
      <c r="D650" s="692"/>
      <c r="E650" s="692"/>
      <c r="F650" s="692"/>
      <c r="G650" s="692"/>
      <c r="H650" s="692"/>
      <c r="I650" s="216" t="s">
        <v>37</v>
      </c>
      <c r="J650" s="168" t="s">
        <v>179</v>
      </c>
    </row>
    <row r="651" spans="2:10" x14ac:dyDescent="0.2">
      <c r="B651" s="693" t="s">
        <v>582</v>
      </c>
      <c r="C651" s="693"/>
      <c r="D651" s="693"/>
      <c r="E651" s="693"/>
      <c r="F651" s="693"/>
      <c r="G651" s="693"/>
      <c r="H651" s="693"/>
      <c r="I651" s="171">
        <v>4</v>
      </c>
      <c r="J651" s="222" t="s">
        <v>37</v>
      </c>
    </row>
    <row r="652" spans="2:10" x14ac:dyDescent="0.2">
      <c r="B652" s="694" t="s">
        <v>180</v>
      </c>
      <c r="C652" s="694"/>
      <c r="D652" s="694"/>
      <c r="E652" s="694"/>
      <c r="F652" s="694"/>
      <c r="G652" s="694"/>
      <c r="H652" s="694"/>
      <c r="I652" s="241">
        <v>4</v>
      </c>
      <c r="J652" s="228"/>
    </row>
    <row r="653" spans="2:10" x14ac:dyDescent="0.2">
      <c r="B653" s="218" t="s">
        <v>895</v>
      </c>
      <c r="C653" s="213">
        <v>2401002010</v>
      </c>
      <c r="D653" s="679" t="s">
        <v>1890</v>
      </c>
      <c r="E653" s="679"/>
      <c r="F653" s="679"/>
      <c r="G653" s="679"/>
      <c r="H653" s="679"/>
      <c r="I653" s="679"/>
      <c r="J653" s="213" t="s">
        <v>108</v>
      </c>
    </row>
    <row r="654" spans="2:10" x14ac:dyDescent="0.2">
      <c r="B654" s="692" t="s">
        <v>175</v>
      </c>
      <c r="C654" s="692"/>
      <c r="D654" s="692"/>
      <c r="E654" s="692"/>
      <c r="F654" s="692"/>
      <c r="G654" s="692"/>
      <c r="H654" s="692"/>
      <c r="I654" s="216" t="s">
        <v>37</v>
      </c>
      <c r="J654" s="168" t="s">
        <v>179</v>
      </c>
    </row>
    <row r="655" spans="2:10" x14ac:dyDescent="0.2">
      <c r="B655" s="693" t="s">
        <v>582</v>
      </c>
      <c r="C655" s="693"/>
      <c r="D655" s="693"/>
      <c r="E655" s="693"/>
      <c r="F655" s="693"/>
      <c r="G655" s="693"/>
      <c r="H655" s="693"/>
      <c r="I655" s="171">
        <v>8</v>
      </c>
      <c r="J655" s="222" t="s">
        <v>37</v>
      </c>
    </row>
    <row r="656" spans="2:10" x14ac:dyDescent="0.2">
      <c r="B656" s="694" t="s">
        <v>180</v>
      </c>
      <c r="C656" s="694"/>
      <c r="D656" s="694"/>
      <c r="E656" s="694"/>
      <c r="F656" s="694"/>
      <c r="G656" s="694"/>
      <c r="H656" s="694"/>
      <c r="I656" s="241">
        <v>8</v>
      </c>
      <c r="J656" s="228"/>
    </row>
    <row r="657" spans="2:10" x14ac:dyDescent="0.2">
      <c r="B657" s="218" t="s">
        <v>896</v>
      </c>
      <c r="C657" s="213">
        <v>100867</v>
      </c>
      <c r="D657" s="679" t="s">
        <v>1891</v>
      </c>
      <c r="E657" s="679"/>
      <c r="F657" s="679"/>
      <c r="G657" s="679"/>
      <c r="H657" s="679"/>
      <c r="I657" s="679"/>
      <c r="J657" s="213" t="s">
        <v>108</v>
      </c>
    </row>
    <row r="658" spans="2:10" x14ac:dyDescent="0.2">
      <c r="B658" s="692" t="s">
        <v>175</v>
      </c>
      <c r="C658" s="692"/>
      <c r="D658" s="692"/>
      <c r="E658" s="692"/>
      <c r="F658" s="692"/>
      <c r="G658" s="692"/>
      <c r="H658" s="692"/>
      <c r="I658" s="216" t="s">
        <v>37</v>
      </c>
      <c r="J658" s="168" t="s">
        <v>179</v>
      </c>
    </row>
    <row r="659" spans="2:10" x14ac:dyDescent="0.2">
      <c r="B659" s="693" t="s">
        <v>582</v>
      </c>
      <c r="C659" s="693"/>
      <c r="D659" s="693"/>
      <c r="E659" s="693"/>
      <c r="F659" s="693"/>
      <c r="G659" s="693"/>
      <c r="H659" s="693"/>
      <c r="I659" s="171">
        <v>4</v>
      </c>
      <c r="J659" s="222" t="s">
        <v>37</v>
      </c>
    </row>
    <row r="660" spans="2:10" x14ac:dyDescent="0.2">
      <c r="B660" s="694" t="s">
        <v>180</v>
      </c>
      <c r="C660" s="694"/>
      <c r="D660" s="694"/>
      <c r="E660" s="694"/>
      <c r="F660" s="694"/>
      <c r="G660" s="694"/>
      <c r="H660" s="694"/>
      <c r="I660" s="241">
        <v>4</v>
      </c>
      <c r="J660" s="228"/>
    </row>
    <row r="661" spans="2:10" x14ac:dyDescent="0.2">
      <c r="B661" s="218" t="s">
        <v>897</v>
      </c>
      <c r="C661" s="213">
        <v>100868</v>
      </c>
      <c r="D661" s="679" t="s">
        <v>1893</v>
      </c>
      <c r="E661" s="679"/>
      <c r="F661" s="679"/>
      <c r="G661" s="679"/>
      <c r="H661" s="679"/>
      <c r="I661" s="679"/>
      <c r="J661" s="213" t="s">
        <v>108</v>
      </c>
    </row>
    <row r="662" spans="2:10" x14ac:dyDescent="0.2">
      <c r="B662" s="692" t="s">
        <v>175</v>
      </c>
      <c r="C662" s="692"/>
      <c r="D662" s="692"/>
      <c r="E662" s="692"/>
      <c r="F662" s="692"/>
      <c r="G662" s="692"/>
      <c r="H662" s="692"/>
      <c r="I662" s="216" t="s">
        <v>37</v>
      </c>
      <c r="J662" s="168" t="s">
        <v>179</v>
      </c>
    </row>
    <row r="663" spans="2:10" x14ac:dyDescent="0.2">
      <c r="B663" s="693" t="s">
        <v>582</v>
      </c>
      <c r="C663" s="693"/>
      <c r="D663" s="693"/>
      <c r="E663" s="693"/>
      <c r="F663" s="693"/>
      <c r="G663" s="693"/>
      <c r="H663" s="693"/>
      <c r="I663" s="171">
        <v>8</v>
      </c>
      <c r="J663" s="222" t="s">
        <v>37</v>
      </c>
    </row>
    <row r="664" spans="2:10" x14ac:dyDescent="0.2">
      <c r="B664" s="694" t="s">
        <v>180</v>
      </c>
      <c r="C664" s="694"/>
      <c r="D664" s="694"/>
      <c r="E664" s="694"/>
      <c r="F664" s="694"/>
      <c r="G664" s="694"/>
      <c r="H664" s="694"/>
      <c r="I664" s="241">
        <v>8</v>
      </c>
      <c r="J664" s="228"/>
    </row>
    <row r="665" spans="2:10" x14ac:dyDescent="0.2">
      <c r="B665" s="218" t="s">
        <v>898</v>
      </c>
      <c r="C665" s="213">
        <v>2401001017</v>
      </c>
      <c r="D665" s="679" t="s">
        <v>1895</v>
      </c>
      <c r="E665" s="679"/>
      <c r="F665" s="679"/>
      <c r="G665" s="679"/>
      <c r="H665" s="679"/>
      <c r="I665" s="679"/>
      <c r="J665" s="213" t="s">
        <v>108</v>
      </c>
    </row>
    <row r="666" spans="2:10" x14ac:dyDescent="0.2">
      <c r="B666" s="692" t="s">
        <v>175</v>
      </c>
      <c r="C666" s="692"/>
      <c r="D666" s="692"/>
      <c r="E666" s="692"/>
      <c r="F666" s="692"/>
      <c r="G666" s="692"/>
      <c r="H666" s="692"/>
      <c r="I666" s="216" t="s">
        <v>37</v>
      </c>
      <c r="J666" s="168" t="s">
        <v>179</v>
      </c>
    </row>
    <row r="667" spans="2:10" x14ac:dyDescent="0.2">
      <c r="B667" s="693" t="s">
        <v>582</v>
      </c>
      <c r="C667" s="693"/>
      <c r="D667" s="693"/>
      <c r="E667" s="693"/>
      <c r="F667" s="693"/>
      <c r="G667" s="693"/>
      <c r="H667" s="693"/>
      <c r="I667" s="171">
        <v>4</v>
      </c>
      <c r="J667" s="222" t="s">
        <v>37</v>
      </c>
    </row>
    <row r="668" spans="2:10" x14ac:dyDescent="0.2">
      <c r="B668" s="694" t="s">
        <v>180</v>
      </c>
      <c r="C668" s="694"/>
      <c r="D668" s="694"/>
      <c r="E668" s="694"/>
      <c r="F668" s="694"/>
      <c r="G668" s="694"/>
      <c r="H668" s="694"/>
      <c r="I668" s="241">
        <v>4</v>
      </c>
      <c r="J668" s="228"/>
    </row>
    <row r="669" spans="2:10" x14ac:dyDescent="0.2">
      <c r="B669" s="218" t="s">
        <v>899</v>
      </c>
      <c r="C669" s="213">
        <v>100874</v>
      </c>
      <c r="D669" s="679" t="s">
        <v>1896</v>
      </c>
      <c r="E669" s="679"/>
      <c r="F669" s="679"/>
      <c r="G669" s="679"/>
      <c r="H669" s="679"/>
      <c r="I669" s="679"/>
      <c r="J669" s="213" t="s">
        <v>108</v>
      </c>
    </row>
    <row r="670" spans="2:10" x14ac:dyDescent="0.2">
      <c r="B670" s="692" t="s">
        <v>175</v>
      </c>
      <c r="C670" s="692"/>
      <c r="D670" s="692"/>
      <c r="E670" s="692"/>
      <c r="F670" s="692"/>
      <c r="G670" s="692"/>
      <c r="H670" s="692"/>
      <c r="I670" s="216" t="s">
        <v>37</v>
      </c>
      <c r="J670" s="168" t="s">
        <v>179</v>
      </c>
    </row>
    <row r="671" spans="2:10" x14ac:dyDescent="0.2">
      <c r="B671" s="693" t="s">
        <v>582</v>
      </c>
      <c r="C671" s="693"/>
      <c r="D671" s="693"/>
      <c r="E671" s="693"/>
      <c r="F671" s="693"/>
      <c r="G671" s="693"/>
      <c r="H671" s="693"/>
      <c r="I671" s="171">
        <v>4</v>
      </c>
      <c r="J671" s="222" t="s">
        <v>37</v>
      </c>
    </row>
    <row r="672" spans="2:10" x14ac:dyDescent="0.2">
      <c r="B672" s="694" t="s">
        <v>180</v>
      </c>
      <c r="C672" s="694"/>
      <c r="D672" s="694"/>
      <c r="E672" s="694"/>
      <c r="F672" s="694"/>
      <c r="G672" s="694"/>
      <c r="H672" s="694"/>
      <c r="I672" s="241">
        <v>4</v>
      </c>
      <c r="J672" s="228"/>
    </row>
    <row r="673" spans="2:10" x14ac:dyDescent="0.2">
      <c r="B673" s="218" t="s">
        <v>900</v>
      </c>
      <c r="C673" s="213">
        <v>2401002050</v>
      </c>
      <c r="D673" s="679" t="s">
        <v>1898</v>
      </c>
      <c r="E673" s="679"/>
      <c r="F673" s="679"/>
      <c r="G673" s="679"/>
      <c r="H673" s="679"/>
      <c r="I673" s="679"/>
      <c r="J673" s="213" t="s">
        <v>108</v>
      </c>
    </row>
    <row r="674" spans="2:10" x14ac:dyDescent="0.2">
      <c r="B674" s="692" t="s">
        <v>175</v>
      </c>
      <c r="C674" s="692"/>
      <c r="D674" s="692"/>
      <c r="E674" s="692"/>
      <c r="F674" s="692"/>
      <c r="G674" s="692"/>
      <c r="H674" s="692"/>
      <c r="I674" s="216" t="s">
        <v>37</v>
      </c>
      <c r="J674" s="168" t="s">
        <v>179</v>
      </c>
    </row>
    <row r="675" spans="2:10" x14ac:dyDescent="0.2">
      <c r="B675" s="693" t="s">
        <v>582</v>
      </c>
      <c r="C675" s="693"/>
      <c r="D675" s="693"/>
      <c r="E675" s="693"/>
      <c r="F675" s="693"/>
      <c r="G675" s="693"/>
      <c r="H675" s="693"/>
      <c r="I675" s="171">
        <v>4</v>
      </c>
      <c r="J675" s="222" t="s">
        <v>37</v>
      </c>
    </row>
    <row r="676" spans="2:10" x14ac:dyDescent="0.2">
      <c r="B676" s="694" t="s">
        <v>180</v>
      </c>
      <c r="C676" s="694"/>
      <c r="D676" s="694"/>
      <c r="E676" s="694"/>
      <c r="F676" s="694"/>
      <c r="G676" s="694"/>
      <c r="H676" s="694"/>
      <c r="I676" s="241">
        <v>4</v>
      </c>
      <c r="J676" s="228"/>
    </row>
    <row r="677" spans="2:10" x14ac:dyDescent="0.2">
      <c r="B677" s="106" t="s">
        <v>714</v>
      </c>
      <c r="C677" s="212"/>
      <c r="D677" s="61" t="s">
        <v>332</v>
      </c>
      <c r="E677" s="61"/>
      <c r="F677" s="61"/>
      <c r="G677" s="61"/>
      <c r="H677" s="61"/>
      <c r="I677" s="61"/>
      <c r="J677" s="62"/>
    </row>
    <row r="678" spans="2:10" x14ac:dyDescent="0.2">
      <c r="B678" s="218" t="s">
        <v>901</v>
      </c>
      <c r="C678" s="213">
        <v>2401001000</v>
      </c>
      <c r="D678" s="679" t="s">
        <v>1899</v>
      </c>
      <c r="E678" s="679"/>
      <c r="F678" s="679"/>
      <c r="G678" s="679"/>
      <c r="H678" s="679"/>
      <c r="I678" s="679"/>
      <c r="J678" s="213" t="s">
        <v>108</v>
      </c>
    </row>
    <row r="679" spans="2:10" x14ac:dyDescent="0.2">
      <c r="B679" s="692" t="s">
        <v>175</v>
      </c>
      <c r="C679" s="692"/>
      <c r="D679" s="692"/>
      <c r="E679" s="692"/>
      <c r="F679" s="692"/>
      <c r="G679" s="692"/>
      <c r="H679" s="692"/>
      <c r="I679" s="216" t="s">
        <v>37</v>
      </c>
      <c r="J679" s="168" t="s">
        <v>179</v>
      </c>
    </row>
    <row r="680" spans="2:10" x14ac:dyDescent="0.2">
      <c r="B680" s="693" t="s">
        <v>582</v>
      </c>
      <c r="C680" s="693"/>
      <c r="D680" s="693"/>
      <c r="E680" s="693"/>
      <c r="F680" s="693"/>
      <c r="G680" s="693"/>
      <c r="H680" s="693"/>
      <c r="I680" s="171">
        <v>4</v>
      </c>
      <c r="J680" s="222" t="s">
        <v>37</v>
      </c>
    </row>
    <row r="681" spans="2:10" x14ac:dyDescent="0.2">
      <c r="B681" s="694" t="s">
        <v>180</v>
      </c>
      <c r="C681" s="694"/>
      <c r="D681" s="694"/>
      <c r="E681" s="694"/>
      <c r="F681" s="694"/>
      <c r="G681" s="694"/>
      <c r="H681" s="694"/>
      <c r="I681" s="241">
        <v>4</v>
      </c>
      <c r="J681" s="228"/>
    </row>
    <row r="682" spans="2:10" x14ac:dyDescent="0.2">
      <c r="B682" s="218" t="s">
        <v>1119</v>
      </c>
      <c r="C682" s="213">
        <v>1301002030</v>
      </c>
      <c r="D682" s="679" t="s">
        <v>1900</v>
      </c>
      <c r="E682" s="679"/>
      <c r="F682" s="679"/>
      <c r="G682" s="679"/>
      <c r="H682" s="679"/>
      <c r="I682" s="679"/>
      <c r="J682" s="213" t="s">
        <v>108</v>
      </c>
    </row>
    <row r="683" spans="2:10" x14ac:dyDescent="0.2">
      <c r="B683" s="692" t="s">
        <v>175</v>
      </c>
      <c r="C683" s="692"/>
      <c r="D683" s="692"/>
      <c r="E683" s="692"/>
      <c r="F683" s="692"/>
      <c r="G683" s="692"/>
      <c r="H683" s="692"/>
      <c r="I683" s="216" t="s">
        <v>37</v>
      </c>
      <c r="J683" s="168" t="s">
        <v>179</v>
      </c>
    </row>
    <row r="684" spans="2:10" x14ac:dyDescent="0.2">
      <c r="B684" s="693" t="s">
        <v>582</v>
      </c>
      <c r="C684" s="693"/>
      <c r="D684" s="693"/>
      <c r="E684" s="693"/>
      <c r="F684" s="693"/>
      <c r="G684" s="693"/>
      <c r="H684" s="693"/>
      <c r="I684" s="171">
        <v>4</v>
      </c>
      <c r="J684" s="222" t="s">
        <v>37</v>
      </c>
    </row>
    <row r="685" spans="2:10" x14ac:dyDescent="0.2">
      <c r="B685" s="694" t="s">
        <v>180</v>
      </c>
      <c r="C685" s="694"/>
      <c r="D685" s="694"/>
      <c r="E685" s="694"/>
      <c r="F685" s="694"/>
      <c r="G685" s="694"/>
      <c r="H685" s="694"/>
      <c r="I685" s="241">
        <v>4</v>
      </c>
      <c r="J685" s="228"/>
    </row>
    <row r="686" spans="2:10" x14ac:dyDescent="0.2">
      <c r="B686" s="218" t="s">
        <v>1120</v>
      </c>
      <c r="C686" s="213">
        <v>95547</v>
      </c>
      <c r="D686" s="679" t="s">
        <v>1883</v>
      </c>
      <c r="E686" s="679"/>
      <c r="F686" s="679"/>
      <c r="G686" s="679"/>
      <c r="H686" s="679"/>
      <c r="I686" s="679"/>
      <c r="J686" s="213" t="s">
        <v>108</v>
      </c>
    </row>
    <row r="687" spans="2:10" x14ac:dyDescent="0.2">
      <c r="B687" s="692" t="s">
        <v>175</v>
      </c>
      <c r="C687" s="692"/>
      <c r="D687" s="692"/>
      <c r="E687" s="692"/>
      <c r="F687" s="692"/>
      <c r="G687" s="692"/>
      <c r="H687" s="692"/>
      <c r="I687" s="216" t="s">
        <v>37</v>
      </c>
      <c r="J687" s="168" t="s">
        <v>179</v>
      </c>
    </row>
    <row r="688" spans="2:10" x14ac:dyDescent="0.2">
      <c r="B688" s="693" t="s">
        <v>582</v>
      </c>
      <c r="C688" s="693"/>
      <c r="D688" s="693"/>
      <c r="E688" s="693"/>
      <c r="F688" s="693"/>
      <c r="G688" s="693"/>
      <c r="H688" s="693"/>
      <c r="I688" s="171">
        <v>4</v>
      </c>
      <c r="J688" s="222" t="s">
        <v>37</v>
      </c>
    </row>
    <row r="689" spans="2:10" x14ac:dyDescent="0.2">
      <c r="B689" s="694" t="s">
        <v>180</v>
      </c>
      <c r="C689" s="694"/>
      <c r="D689" s="694"/>
      <c r="E689" s="694"/>
      <c r="F689" s="694"/>
      <c r="G689" s="694"/>
      <c r="H689" s="694"/>
      <c r="I689" s="241">
        <v>4</v>
      </c>
      <c r="J689" s="228"/>
    </row>
    <row r="690" spans="2:10" x14ac:dyDescent="0.2">
      <c r="B690" s="218" t="s">
        <v>1121</v>
      </c>
      <c r="C690" s="213">
        <v>1301004064</v>
      </c>
      <c r="D690" s="679" t="s">
        <v>1885</v>
      </c>
      <c r="E690" s="679"/>
      <c r="F690" s="679"/>
      <c r="G690" s="679"/>
      <c r="H690" s="679"/>
      <c r="I690" s="679"/>
      <c r="J690" s="213" t="s">
        <v>108</v>
      </c>
    </row>
    <row r="691" spans="2:10" x14ac:dyDescent="0.2">
      <c r="B691" s="692" t="s">
        <v>175</v>
      </c>
      <c r="C691" s="692"/>
      <c r="D691" s="692"/>
      <c r="E691" s="692"/>
      <c r="F691" s="692"/>
      <c r="G691" s="692"/>
      <c r="H691" s="692"/>
      <c r="I691" s="216" t="s">
        <v>37</v>
      </c>
      <c r="J691" s="168" t="s">
        <v>179</v>
      </c>
    </row>
    <row r="692" spans="2:10" x14ac:dyDescent="0.2">
      <c r="B692" s="693" t="s">
        <v>582</v>
      </c>
      <c r="C692" s="693"/>
      <c r="D692" s="693"/>
      <c r="E692" s="693"/>
      <c r="F692" s="693"/>
      <c r="G692" s="693"/>
      <c r="H692" s="693"/>
      <c r="I692" s="171">
        <v>4</v>
      </c>
      <c r="J692" s="222" t="s">
        <v>37</v>
      </c>
    </row>
    <row r="693" spans="2:10" x14ac:dyDescent="0.2">
      <c r="B693" s="694" t="s">
        <v>180</v>
      </c>
      <c r="C693" s="694"/>
      <c r="D693" s="694"/>
      <c r="E693" s="694"/>
      <c r="F693" s="694"/>
      <c r="G693" s="694"/>
      <c r="H693" s="694"/>
      <c r="I693" s="241">
        <v>4</v>
      </c>
      <c r="J693" s="228"/>
    </row>
    <row r="694" spans="2:10" x14ac:dyDescent="0.2">
      <c r="B694" s="164" t="s">
        <v>902</v>
      </c>
      <c r="C694" s="211"/>
      <c r="D694" s="165" t="s">
        <v>129</v>
      </c>
      <c r="E694" s="165"/>
      <c r="F694" s="165"/>
      <c r="G694" s="165"/>
      <c r="H694" s="165"/>
      <c r="I694" s="165"/>
      <c r="J694" s="166"/>
    </row>
    <row r="695" spans="2:10" x14ac:dyDescent="0.2">
      <c r="B695" s="250"/>
      <c r="C695" s="251"/>
      <c r="D695" s="697" t="s">
        <v>232</v>
      </c>
      <c r="E695" s="697"/>
      <c r="F695" s="697"/>
      <c r="G695" s="697"/>
      <c r="H695" s="697"/>
      <c r="I695" s="697"/>
      <c r="J695" s="249"/>
    </row>
    <row r="696" spans="2:10" x14ac:dyDescent="0.2">
      <c r="B696" s="164" t="s">
        <v>951</v>
      </c>
      <c r="C696" s="211"/>
      <c r="D696" s="165" t="s">
        <v>131</v>
      </c>
      <c r="E696" s="165"/>
      <c r="F696" s="165"/>
      <c r="G696" s="165"/>
      <c r="H696" s="165"/>
      <c r="I696" s="165"/>
      <c r="J696" s="166"/>
    </row>
    <row r="697" spans="2:10" x14ac:dyDescent="0.2">
      <c r="B697" s="250"/>
      <c r="C697" s="251"/>
      <c r="D697" s="697" t="s">
        <v>232</v>
      </c>
      <c r="E697" s="697"/>
      <c r="F697" s="697"/>
      <c r="G697" s="697"/>
      <c r="H697" s="697"/>
      <c r="I697" s="697"/>
      <c r="J697" s="249"/>
    </row>
    <row r="698" spans="2:10" x14ac:dyDescent="0.2">
      <c r="B698" s="164" t="s">
        <v>956</v>
      </c>
      <c r="C698" s="211"/>
      <c r="D698" s="165" t="s">
        <v>132</v>
      </c>
      <c r="E698" s="165"/>
      <c r="F698" s="165"/>
      <c r="G698" s="165"/>
      <c r="H698" s="165"/>
      <c r="I698" s="165"/>
      <c r="J698" s="166"/>
    </row>
    <row r="699" spans="2:10" x14ac:dyDescent="0.2">
      <c r="B699" s="250"/>
      <c r="C699" s="251"/>
      <c r="D699" s="697" t="s">
        <v>484</v>
      </c>
      <c r="E699" s="697"/>
      <c r="F699" s="697"/>
      <c r="G699" s="697"/>
      <c r="H699" s="697"/>
      <c r="I699" s="697"/>
      <c r="J699" s="249"/>
    </row>
    <row r="700" spans="2:10" x14ac:dyDescent="0.2">
      <c r="B700" s="164" t="s">
        <v>966</v>
      </c>
      <c r="C700" s="211"/>
      <c r="D700" s="165" t="s">
        <v>134</v>
      </c>
      <c r="E700" s="165"/>
      <c r="F700" s="165"/>
      <c r="G700" s="165"/>
      <c r="H700" s="165"/>
      <c r="I700" s="165"/>
      <c r="J700" s="166"/>
    </row>
    <row r="701" spans="2:10" x14ac:dyDescent="0.2">
      <c r="B701" s="106" t="s">
        <v>967</v>
      </c>
      <c r="C701" s="212"/>
      <c r="D701" s="61" t="s">
        <v>1124</v>
      </c>
      <c r="E701" s="61"/>
      <c r="F701" s="61"/>
      <c r="G701" s="61"/>
      <c r="H701" s="61"/>
      <c r="I701" s="61"/>
      <c r="J701" s="62"/>
    </row>
    <row r="702" spans="2:10" ht="12.75" customHeight="1" x14ac:dyDescent="0.2">
      <c r="B702" s="218" t="s">
        <v>968</v>
      </c>
      <c r="C702" s="213">
        <v>94992</v>
      </c>
      <c r="D702" s="679" t="s">
        <v>2030</v>
      </c>
      <c r="E702" s="679"/>
      <c r="F702" s="679"/>
      <c r="G702" s="679"/>
      <c r="H702" s="679"/>
      <c r="I702" s="679"/>
      <c r="J702" s="213" t="s">
        <v>42</v>
      </c>
    </row>
    <row r="703" spans="2:10" x14ac:dyDescent="0.2">
      <c r="B703" s="692" t="s">
        <v>175</v>
      </c>
      <c r="C703" s="692"/>
      <c r="D703" s="692"/>
      <c r="E703" s="692"/>
      <c r="F703" s="692"/>
      <c r="G703" s="692"/>
      <c r="H703" s="692"/>
      <c r="I703" s="216" t="s">
        <v>178</v>
      </c>
      <c r="J703" s="168" t="s">
        <v>179</v>
      </c>
    </row>
    <row r="704" spans="2:10" x14ac:dyDescent="0.2">
      <c r="B704" s="693" t="s">
        <v>414</v>
      </c>
      <c r="C704" s="693"/>
      <c r="D704" s="693"/>
      <c r="E704" s="693"/>
      <c r="F704" s="693"/>
      <c r="G704" s="693"/>
      <c r="H704" s="693"/>
      <c r="I704" s="171">
        <v>7.32</v>
      </c>
      <c r="J704" s="222" t="s">
        <v>178</v>
      </c>
    </row>
    <row r="705" spans="2:10" x14ac:dyDescent="0.2">
      <c r="B705" s="694" t="s">
        <v>180</v>
      </c>
      <c r="C705" s="694"/>
      <c r="D705" s="694"/>
      <c r="E705" s="694"/>
      <c r="F705" s="694"/>
      <c r="G705" s="694"/>
      <c r="H705" s="694"/>
      <c r="I705" s="174">
        <v>7.32</v>
      </c>
      <c r="J705" s="228"/>
    </row>
    <row r="706" spans="2:10" x14ac:dyDescent="0.2">
      <c r="B706" s="218" t="s">
        <v>1125</v>
      </c>
      <c r="C706" s="213">
        <v>101159</v>
      </c>
      <c r="D706" s="679" t="s">
        <v>2032</v>
      </c>
      <c r="E706" s="679"/>
      <c r="F706" s="679"/>
      <c r="G706" s="679"/>
      <c r="H706" s="679"/>
      <c r="I706" s="679"/>
      <c r="J706" s="213" t="s">
        <v>42</v>
      </c>
    </row>
    <row r="707" spans="2:10" x14ac:dyDescent="0.2">
      <c r="B707" s="692" t="s">
        <v>175</v>
      </c>
      <c r="C707" s="692"/>
      <c r="D707" s="692"/>
      <c r="E707" s="692"/>
      <c r="F707" s="692"/>
      <c r="G707" s="692"/>
      <c r="H707" s="692"/>
      <c r="I707" s="216" t="s">
        <v>178</v>
      </c>
      <c r="J707" s="168" t="s">
        <v>179</v>
      </c>
    </row>
    <row r="708" spans="2:10" x14ac:dyDescent="0.2">
      <c r="B708" s="693"/>
      <c r="C708" s="693"/>
      <c r="D708" s="693"/>
      <c r="E708" s="693"/>
      <c r="F708" s="693"/>
      <c r="G708" s="693"/>
      <c r="H708" s="693"/>
      <c r="I708" s="171">
        <v>1.39</v>
      </c>
      <c r="J708" s="222" t="s">
        <v>178</v>
      </c>
    </row>
    <row r="709" spans="2:10" x14ac:dyDescent="0.2">
      <c r="B709" s="694" t="s">
        <v>180</v>
      </c>
      <c r="C709" s="694"/>
      <c r="D709" s="694"/>
      <c r="E709" s="694"/>
      <c r="F709" s="694"/>
      <c r="G709" s="694"/>
      <c r="H709" s="694"/>
      <c r="I709" s="241">
        <v>1.39</v>
      </c>
      <c r="J709" s="228"/>
    </row>
    <row r="710" spans="2:10" x14ac:dyDescent="0.2">
      <c r="B710" s="218" t="s">
        <v>1126</v>
      </c>
      <c r="C710" s="213">
        <v>98554</v>
      </c>
      <c r="D710" s="679" t="s">
        <v>2034</v>
      </c>
      <c r="E710" s="679"/>
      <c r="F710" s="679"/>
      <c r="G710" s="679"/>
      <c r="H710" s="679"/>
      <c r="I710" s="679"/>
      <c r="J710" s="213" t="s">
        <v>42</v>
      </c>
    </row>
    <row r="711" spans="2:10" x14ac:dyDescent="0.2">
      <c r="B711" s="692" t="s">
        <v>175</v>
      </c>
      <c r="C711" s="692"/>
      <c r="D711" s="692"/>
      <c r="E711" s="692"/>
      <c r="F711" s="692"/>
      <c r="G711" s="692"/>
      <c r="H711" s="692"/>
      <c r="I711" s="216" t="s">
        <v>178</v>
      </c>
      <c r="J711" s="168" t="s">
        <v>179</v>
      </c>
    </row>
    <row r="712" spans="2:10" x14ac:dyDescent="0.2">
      <c r="B712" s="693" t="s">
        <v>175</v>
      </c>
      <c r="C712" s="693"/>
      <c r="D712" s="693"/>
      <c r="E712" s="693"/>
      <c r="F712" s="693"/>
      <c r="G712" s="693"/>
      <c r="H712" s="693"/>
      <c r="I712" s="171">
        <v>1.39</v>
      </c>
      <c r="J712" s="222" t="s">
        <v>178</v>
      </c>
    </row>
    <row r="713" spans="2:10" x14ac:dyDescent="0.2">
      <c r="B713" s="694" t="s">
        <v>180</v>
      </c>
      <c r="C713" s="694"/>
      <c r="D713" s="694"/>
      <c r="E713" s="694"/>
      <c r="F713" s="694"/>
      <c r="G713" s="694"/>
      <c r="H713" s="694"/>
      <c r="I713" s="241">
        <v>1.39</v>
      </c>
      <c r="J713" s="228"/>
    </row>
    <row r="714" spans="2:10" x14ac:dyDescent="0.2">
      <c r="B714" s="218" t="s">
        <v>1127</v>
      </c>
      <c r="C714" s="213">
        <v>1501000100</v>
      </c>
      <c r="D714" s="679" t="s">
        <v>1738</v>
      </c>
      <c r="E714" s="679"/>
      <c r="F714" s="679"/>
      <c r="G714" s="679"/>
      <c r="H714" s="679"/>
      <c r="I714" s="679"/>
      <c r="J714" s="213" t="s">
        <v>42</v>
      </c>
    </row>
    <row r="715" spans="2:10" x14ac:dyDescent="0.2">
      <c r="B715" s="692" t="s">
        <v>175</v>
      </c>
      <c r="C715" s="692"/>
      <c r="D715" s="692"/>
      <c r="E715" s="692"/>
      <c r="F715" s="692"/>
      <c r="G715" s="692"/>
      <c r="H715" s="692"/>
      <c r="I715" s="216" t="s">
        <v>178</v>
      </c>
      <c r="J715" s="168" t="s">
        <v>179</v>
      </c>
    </row>
    <row r="716" spans="2:10" x14ac:dyDescent="0.2">
      <c r="B716" s="693"/>
      <c r="C716" s="693"/>
      <c r="D716" s="693"/>
      <c r="E716" s="693"/>
      <c r="F716" s="693"/>
      <c r="G716" s="693"/>
      <c r="H716" s="693"/>
      <c r="I716" s="171">
        <v>1.39</v>
      </c>
      <c r="J716" s="222" t="s">
        <v>178</v>
      </c>
    </row>
    <row r="717" spans="2:10" x14ac:dyDescent="0.2">
      <c r="B717" s="694" t="s">
        <v>180</v>
      </c>
      <c r="C717" s="694"/>
      <c r="D717" s="694"/>
      <c r="E717" s="694"/>
      <c r="F717" s="694"/>
      <c r="G717" s="694"/>
      <c r="H717" s="694"/>
      <c r="I717" s="241">
        <v>1.39</v>
      </c>
      <c r="J717" s="228"/>
    </row>
    <row r="718" spans="2:10" x14ac:dyDescent="0.2">
      <c r="B718" s="218" t="s">
        <v>1128</v>
      </c>
      <c r="C718" s="213">
        <v>87775</v>
      </c>
      <c r="D718" s="679" t="s">
        <v>1741</v>
      </c>
      <c r="E718" s="679"/>
      <c r="F718" s="679"/>
      <c r="G718" s="679"/>
      <c r="H718" s="679"/>
      <c r="I718" s="679"/>
      <c r="J718" s="213" t="s">
        <v>42</v>
      </c>
    </row>
    <row r="719" spans="2:10" x14ac:dyDescent="0.2">
      <c r="B719" s="692" t="s">
        <v>175</v>
      </c>
      <c r="C719" s="692"/>
      <c r="D719" s="692"/>
      <c r="E719" s="692"/>
      <c r="F719" s="692"/>
      <c r="G719" s="692"/>
      <c r="H719" s="692"/>
      <c r="I719" s="216" t="s">
        <v>178</v>
      </c>
      <c r="J719" s="168" t="s">
        <v>179</v>
      </c>
    </row>
    <row r="720" spans="2:10" x14ac:dyDescent="0.2">
      <c r="B720" s="693"/>
      <c r="C720" s="693"/>
      <c r="D720" s="693"/>
      <c r="E720" s="693"/>
      <c r="F720" s="693"/>
      <c r="G720" s="693"/>
      <c r="H720" s="693"/>
      <c r="I720" s="171">
        <v>1.39</v>
      </c>
      <c r="J720" s="222" t="s">
        <v>178</v>
      </c>
    </row>
    <row r="721" spans="2:10" x14ac:dyDescent="0.2">
      <c r="B721" s="694" t="s">
        <v>180</v>
      </c>
      <c r="C721" s="694"/>
      <c r="D721" s="694"/>
      <c r="E721" s="694"/>
      <c r="F721" s="694"/>
      <c r="G721" s="694"/>
      <c r="H721" s="694"/>
      <c r="I721" s="241">
        <v>1.39</v>
      </c>
      <c r="J721" s="228"/>
    </row>
    <row r="722" spans="2:10" x14ac:dyDescent="0.2">
      <c r="B722" s="218" t="s">
        <v>1129</v>
      </c>
      <c r="C722" s="213">
        <v>88485</v>
      </c>
      <c r="D722" s="679" t="s">
        <v>2036</v>
      </c>
      <c r="E722" s="679"/>
      <c r="F722" s="679"/>
      <c r="G722" s="679"/>
      <c r="H722" s="679"/>
      <c r="I722" s="679"/>
      <c r="J722" s="213" t="s">
        <v>42</v>
      </c>
    </row>
    <row r="723" spans="2:10" x14ac:dyDescent="0.2">
      <c r="B723" s="692" t="s">
        <v>175</v>
      </c>
      <c r="C723" s="692"/>
      <c r="D723" s="692"/>
      <c r="E723" s="692"/>
      <c r="F723" s="692"/>
      <c r="G723" s="692"/>
      <c r="H723" s="692"/>
      <c r="I723" s="216" t="s">
        <v>178</v>
      </c>
      <c r="J723" s="168" t="s">
        <v>179</v>
      </c>
    </row>
    <row r="724" spans="2:10" x14ac:dyDescent="0.2">
      <c r="B724" s="693"/>
      <c r="C724" s="693"/>
      <c r="D724" s="693"/>
      <c r="E724" s="693"/>
      <c r="F724" s="693"/>
      <c r="G724" s="693"/>
      <c r="H724" s="693"/>
      <c r="I724" s="171">
        <v>1.39</v>
      </c>
      <c r="J724" s="222" t="s">
        <v>178</v>
      </c>
    </row>
    <row r="725" spans="2:10" x14ac:dyDescent="0.2">
      <c r="B725" s="694" t="s">
        <v>180</v>
      </c>
      <c r="C725" s="694"/>
      <c r="D725" s="694"/>
      <c r="E725" s="694"/>
      <c r="F725" s="694"/>
      <c r="G725" s="694"/>
      <c r="H725" s="694"/>
      <c r="I725" s="241">
        <v>1.39</v>
      </c>
      <c r="J725" s="228"/>
    </row>
    <row r="726" spans="2:10" x14ac:dyDescent="0.2">
      <c r="B726" s="218" t="s">
        <v>1130</v>
      </c>
      <c r="C726" s="213">
        <v>1901003033</v>
      </c>
      <c r="D726" s="679" t="s">
        <v>2038</v>
      </c>
      <c r="E726" s="679"/>
      <c r="F726" s="679"/>
      <c r="G726" s="679"/>
      <c r="H726" s="679"/>
      <c r="I726" s="679"/>
      <c r="J726" s="213" t="s">
        <v>42</v>
      </c>
    </row>
    <row r="727" spans="2:10" x14ac:dyDescent="0.2">
      <c r="B727" s="692" t="s">
        <v>175</v>
      </c>
      <c r="C727" s="692"/>
      <c r="D727" s="692"/>
      <c r="E727" s="692"/>
      <c r="F727" s="692"/>
      <c r="G727" s="692"/>
      <c r="H727" s="692"/>
      <c r="I727" s="216" t="s">
        <v>178</v>
      </c>
      <c r="J727" s="168" t="s">
        <v>179</v>
      </c>
    </row>
    <row r="728" spans="2:10" x14ac:dyDescent="0.2">
      <c r="B728" s="693"/>
      <c r="C728" s="693"/>
      <c r="D728" s="693"/>
      <c r="E728" s="693"/>
      <c r="F728" s="693"/>
      <c r="G728" s="693"/>
      <c r="H728" s="693"/>
      <c r="I728" s="171">
        <v>1.39</v>
      </c>
      <c r="J728" s="222" t="s">
        <v>178</v>
      </c>
    </row>
    <row r="729" spans="2:10" x14ac:dyDescent="0.2">
      <c r="B729" s="694" t="s">
        <v>180</v>
      </c>
      <c r="C729" s="694"/>
      <c r="D729" s="694"/>
      <c r="E729" s="694"/>
      <c r="F729" s="694"/>
      <c r="G729" s="694"/>
      <c r="H729" s="694"/>
      <c r="I729" s="241">
        <v>1.39</v>
      </c>
      <c r="J729" s="228"/>
    </row>
    <row r="730" spans="2:10" x14ac:dyDescent="0.2">
      <c r="B730" s="218" t="s">
        <v>1131</v>
      </c>
      <c r="C730" s="213">
        <v>95305</v>
      </c>
      <c r="D730" s="679" t="s">
        <v>2039</v>
      </c>
      <c r="E730" s="679"/>
      <c r="F730" s="679"/>
      <c r="G730" s="679"/>
      <c r="H730" s="679"/>
      <c r="I730" s="679"/>
      <c r="J730" s="213" t="s">
        <v>42</v>
      </c>
    </row>
    <row r="731" spans="2:10" x14ac:dyDescent="0.2">
      <c r="B731" s="692" t="s">
        <v>175</v>
      </c>
      <c r="C731" s="692"/>
      <c r="D731" s="692"/>
      <c r="E731" s="692"/>
      <c r="F731" s="692"/>
      <c r="G731" s="692"/>
      <c r="H731" s="692"/>
      <c r="I731" s="216" t="s">
        <v>178</v>
      </c>
      <c r="J731" s="168" t="s">
        <v>179</v>
      </c>
    </row>
    <row r="732" spans="2:10" x14ac:dyDescent="0.2">
      <c r="B732" s="693"/>
      <c r="C732" s="693"/>
      <c r="D732" s="693"/>
      <c r="E732" s="693"/>
      <c r="F732" s="693"/>
      <c r="G732" s="693"/>
      <c r="H732" s="693"/>
      <c r="I732" s="171">
        <v>1.39</v>
      </c>
      <c r="J732" s="222" t="s">
        <v>178</v>
      </c>
    </row>
    <row r="733" spans="2:10" x14ac:dyDescent="0.2">
      <c r="B733" s="694" t="s">
        <v>180</v>
      </c>
      <c r="C733" s="694"/>
      <c r="D733" s="694"/>
      <c r="E733" s="694"/>
      <c r="F733" s="694"/>
      <c r="G733" s="694"/>
      <c r="H733" s="694"/>
      <c r="I733" s="241">
        <v>1.39</v>
      </c>
      <c r="J733" s="228"/>
    </row>
    <row r="734" spans="2:10" ht="12.75" customHeight="1" x14ac:dyDescent="0.2">
      <c r="B734" s="218" t="s">
        <v>1132</v>
      </c>
      <c r="C734" s="213">
        <v>1101002064</v>
      </c>
      <c r="D734" s="679" t="s">
        <v>2041</v>
      </c>
      <c r="E734" s="679"/>
      <c r="F734" s="679"/>
      <c r="G734" s="679"/>
      <c r="H734" s="679"/>
      <c r="I734" s="679"/>
      <c r="J734" s="213" t="s">
        <v>42</v>
      </c>
    </row>
    <row r="735" spans="2:10" x14ac:dyDescent="0.2">
      <c r="B735" s="692" t="s">
        <v>175</v>
      </c>
      <c r="C735" s="692"/>
      <c r="D735" s="692"/>
      <c r="E735" s="692"/>
      <c r="F735" s="692"/>
      <c r="G735" s="692"/>
      <c r="H735" s="692"/>
      <c r="I735" s="216" t="s">
        <v>178</v>
      </c>
      <c r="J735" s="168" t="s">
        <v>179</v>
      </c>
    </row>
    <row r="736" spans="2:10" x14ac:dyDescent="0.2">
      <c r="B736" s="693" t="s">
        <v>414</v>
      </c>
      <c r="C736" s="693"/>
      <c r="D736" s="693"/>
      <c r="E736" s="693"/>
      <c r="F736" s="693"/>
      <c r="G736" s="693"/>
      <c r="H736" s="693"/>
      <c r="I736" s="171">
        <v>13.607999999999999</v>
      </c>
      <c r="J736" s="222" t="s">
        <v>178</v>
      </c>
    </row>
    <row r="737" spans="2:10" x14ac:dyDescent="0.2">
      <c r="B737" s="694" t="s">
        <v>180</v>
      </c>
      <c r="C737" s="694"/>
      <c r="D737" s="694"/>
      <c r="E737" s="694"/>
      <c r="F737" s="694"/>
      <c r="G737" s="694"/>
      <c r="H737" s="694"/>
      <c r="I737" s="174">
        <v>13.607999999999999</v>
      </c>
      <c r="J737" s="228"/>
    </row>
    <row r="738" spans="2:10" x14ac:dyDescent="0.2">
      <c r="B738" s="164" t="s">
        <v>969</v>
      </c>
      <c r="C738" s="211"/>
      <c r="D738" s="165" t="s">
        <v>136</v>
      </c>
      <c r="E738" s="165"/>
      <c r="F738" s="165"/>
      <c r="G738" s="165"/>
      <c r="H738" s="165"/>
      <c r="I738" s="165"/>
      <c r="J738" s="166"/>
    </row>
    <row r="739" spans="2:10" ht="12.75" customHeight="1" x14ac:dyDescent="0.2">
      <c r="B739" s="106" t="s">
        <v>970</v>
      </c>
      <c r="C739" s="212"/>
      <c r="D739" s="61" t="s">
        <v>139</v>
      </c>
      <c r="E739" s="61"/>
      <c r="F739" s="61"/>
      <c r="G739" s="61"/>
      <c r="H739" s="61"/>
      <c r="I739" s="61"/>
      <c r="J739" s="62"/>
    </row>
    <row r="740" spans="2:10" ht="12.75" customHeight="1" x14ac:dyDescent="0.2">
      <c r="B740" s="218" t="s">
        <v>971</v>
      </c>
      <c r="C740" s="213">
        <v>100725</v>
      </c>
      <c r="D740" s="679" t="s">
        <v>2042</v>
      </c>
      <c r="E740" s="679"/>
      <c r="F740" s="679"/>
      <c r="G740" s="679"/>
      <c r="H740" s="679"/>
      <c r="I740" s="679"/>
      <c r="J740" s="213" t="s">
        <v>42</v>
      </c>
    </row>
    <row r="741" spans="2:10" x14ac:dyDescent="0.2">
      <c r="B741" s="255" t="s">
        <v>565</v>
      </c>
      <c r="C741" s="252"/>
      <c r="D741" s="253"/>
      <c r="E741" s="253"/>
      <c r="F741" s="253"/>
      <c r="G741" s="253"/>
      <c r="H741" s="253"/>
      <c r="I741" s="253"/>
      <c r="J741" s="209"/>
    </row>
    <row r="742" spans="2:10" x14ac:dyDescent="0.2">
      <c r="B742" s="254" t="s">
        <v>1033</v>
      </c>
      <c r="C742" s="254" t="s">
        <v>176</v>
      </c>
      <c r="D742" s="254" t="s">
        <v>177</v>
      </c>
      <c r="E742" s="254" t="s">
        <v>178</v>
      </c>
      <c r="F742" s="692" t="s">
        <v>1034</v>
      </c>
      <c r="G742" s="692"/>
      <c r="H742" s="692"/>
      <c r="I742" s="210" t="s">
        <v>191</v>
      </c>
      <c r="J742" s="210" t="s">
        <v>179</v>
      </c>
    </row>
    <row r="743" spans="2:10" x14ac:dyDescent="0.2">
      <c r="B743" s="103" t="s">
        <v>206</v>
      </c>
      <c r="C743" s="103">
        <v>0.7</v>
      </c>
      <c r="D743" s="103">
        <v>0.7</v>
      </c>
      <c r="E743" s="103">
        <v>0.49</v>
      </c>
      <c r="F743" s="735">
        <v>1</v>
      </c>
      <c r="G743" s="735"/>
      <c r="H743" s="735"/>
      <c r="I743" s="171">
        <v>0.98</v>
      </c>
      <c r="J743" s="278" t="s">
        <v>191</v>
      </c>
    </row>
    <row r="744" spans="2:10" x14ac:dyDescent="0.2">
      <c r="B744" s="706" t="s">
        <v>180</v>
      </c>
      <c r="C744" s="707"/>
      <c r="D744" s="707"/>
      <c r="E744" s="707"/>
      <c r="F744" s="707"/>
      <c r="G744" s="707"/>
      <c r="H744" s="708"/>
      <c r="I744" s="174">
        <v>0.98</v>
      </c>
      <c r="J744" s="228"/>
    </row>
    <row r="745" spans="2:10" ht="12.75" customHeight="1" x14ac:dyDescent="0.2">
      <c r="B745" s="218" t="s">
        <v>972</v>
      </c>
      <c r="C745" s="213">
        <v>102229</v>
      </c>
      <c r="D745" s="679" t="s">
        <v>2044</v>
      </c>
      <c r="E745" s="679"/>
      <c r="F745" s="679"/>
      <c r="G745" s="679"/>
      <c r="H745" s="679"/>
      <c r="I745" s="679"/>
      <c r="J745" s="213" t="s">
        <v>42</v>
      </c>
    </row>
    <row r="746" spans="2:10" x14ac:dyDescent="0.2">
      <c r="B746" s="255" t="s">
        <v>566</v>
      </c>
      <c r="C746" s="252"/>
      <c r="D746" s="253"/>
      <c r="E746" s="253"/>
      <c r="F746" s="253"/>
      <c r="G746" s="253"/>
      <c r="H746" s="253"/>
      <c r="I746" s="253"/>
      <c r="J746" s="209"/>
    </row>
    <row r="747" spans="2:10" x14ac:dyDescent="0.2">
      <c r="B747" s="254" t="s">
        <v>1033</v>
      </c>
      <c r="C747" s="254" t="s">
        <v>176</v>
      </c>
      <c r="D747" s="254" t="s">
        <v>177</v>
      </c>
      <c r="E747" s="254" t="s">
        <v>178</v>
      </c>
      <c r="F747" s="692" t="s">
        <v>1034</v>
      </c>
      <c r="G747" s="692"/>
      <c r="H747" s="692"/>
      <c r="I747" s="216" t="s">
        <v>178</v>
      </c>
      <c r="J747" s="210" t="s">
        <v>179</v>
      </c>
    </row>
    <row r="748" spans="2:10" x14ac:dyDescent="0.2">
      <c r="B748" s="103" t="s">
        <v>207</v>
      </c>
      <c r="C748" s="103">
        <v>0.9</v>
      </c>
      <c r="D748" s="103">
        <v>2.1</v>
      </c>
      <c r="E748" s="103">
        <v>15</v>
      </c>
      <c r="F748" s="735">
        <v>28.35</v>
      </c>
      <c r="G748" s="735"/>
      <c r="H748" s="735"/>
      <c r="I748" s="171">
        <v>56.7</v>
      </c>
      <c r="J748" s="736" t="s">
        <v>178</v>
      </c>
    </row>
    <row r="749" spans="2:10" x14ac:dyDescent="0.2">
      <c r="B749" s="103" t="s">
        <v>208</v>
      </c>
      <c r="C749" s="103">
        <v>0.9</v>
      </c>
      <c r="D749" s="103">
        <v>2.1</v>
      </c>
      <c r="E749" s="103">
        <v>2</v>
      </c>
      <c r="F749" s="735">
        <v>3.78</v>
      </c>
      <c r="G749" s="735"/>
      <c r="H749" s="735"/>
      <c r="I749" s="171">
        <v>7.56</v>
      </c>
      <c r="J749" s="737"/>
    </row>
    <row r="750" spans="2:10" x14ac:dyDescent="0.2">
      <c r="B750" s="706" t="s">
        <v>180</v>
      </c>
      <c r="C750" s="707"/>
      <c r="D750" s="707"/>
      <c r="E750" s="707"/>
      <c r="F750" s="707"/>
      <c r="G750" s="707"/>
      <c r="H750" s="708"/>
      <c r="I750" s="174">
        <v>64.260000000000005</v>
      </c>
      <c r="J750" s="228"/>
    </row>
    <row r="751" spans="2:10" x14ac:dyDescent="0.2">
      <c r="B751" s="106" t="s">
        <v>973</v>
      </c>
      <c r="C751" s="212"/>
      <c r="D751" s="61" t="s">
        <v>140</v>
      </c>
      <c r="E751" s="61"/>
      <c r="F751" s="61"/>
      <c r="G751" s="61"/>
      <c r="H751" s="61"/>
      <c r="I751" s="61"/>
      <c r="J751" s="62"/>
    </row>
    <row r="752" spans="2:10" ht="12.75" customHeight="1" x14ac:dyDescent="0.2">
      <c r="B752" s="218" t="s">
        <v>974</v>
      </c>
      <c r="C752" s="213">
        <v>88485</v>
      </c>
      <c r="D752" s="679" t="s">
        <v>2036</v>
      </c>
      <c r="E752" s="679"/>
      <c r="F752" s="679"/>
      <c r="G752" s="679"/>
      <c r="H752" s="679"/>
      <c r="I752" s="679"/>
      <c r="J752" s="213" t="s">
        <v>42</v>
      </c>
    </row>
    <row r="753" spans="2:10" x14ac:dyDescent="0.2">
      <c r="B753" s="692" t="s">
        <v>175</v>
      </c>
      <c r="C753" s="692"/>
      <c r="D753" s="692"/>
      <c r="E753" s="692"/>
      <c r="F753" s="692"/>
      <c r="G753" s="692"/>
      <c r="H753" s="692"/>
      <c r="I753" s="216" t="s">
        <v>178</v>
      </c>
      <c r="J753" s="168" t="s">
        <v>179</v>
      </c>
    </row>
    <row r="754" spans="2:10" x14ac:dyDescent="0.2">
      <c r="B754" s="693" t="s">
        <v>1135</v>
      </c>
      <c r="C754" s="693"/>
      <c r="D754" s="693"/>
      <c r="E754" s="693"/>
      <c r="F754" s="693"/>
      <c r="G754" s="693"/>
      <c r="H754" s="693"/>
      <c r="I754" s="217">
        <v>1253.8049999999998</v>
      </c>
      <c r="J754" s="227" t="s">
        <v>178</v>
      </c>
    </row>
    <row r="755" spans="2:10" x14ac:dyDescent="0.2">
      <c r="B755" s="694" t="s">
        <v>180</v>
      </c>
      <c r="C755" s="694"/>
      <c r="D755" s="694"/>
      <c r="E755" s="694"/>
      <c r="F755" s="694"/>
      <c r="G755" s="694"/>
      <c r="H755" s="694"/>
      <c r="I755" s="174">
        <v>1253.8049999999998</v>
      </c>
      <c r="J755" s="228"/>
    </row>
    <row r="756" spans="2:10" ht="12.75" customHeight="1" x14ac:dyDescent="0.2">
      <c r="B756" s="218" t="s">
        <v>975</v>
      </c>
      <c r="C756" s="213">
        <v>1901003033</v>
      </c>
      <c r="D756" s="679" t="s">
        <v>2038</v>
      </c>
      <c r="E756" s="679"/>
      <c r="F756" s="679"/>
      <c r="G756" s="679"/>
      <c r="H756" s="679"/>
      <c r="I756" s="679"/>
      <c r="J756" s="213" t="s">
        <v>42</v>
      </c>
    </row>
    <row r="757" spans="2:10" x14ac:dyDescent="0.2">
      <c r="B757" s="692" t="s">
        <v>175</v>
      </c>
      <c r="C757" s="692"/>
      <c r="D757" s="692"/>
      <c r="E757" s="692"/>
      <c r="F757" s="692"/>
      <c r="G757" s="692"/>
      <c r="H757" s="692"/>
      <c r="I757" s="216" t="s">
        <v>178</v>
      </c>
      <c r="J757" s="168" t="s">
        <v>179</v>
      </c>
    </row>
    <row r="758" spans="2:10" x14ac:dyDescent="0.2">
      <c r="B758" s="693"/>
      <c r="C758" s="693"/>
      <c r="D758" s="693"/>
      <c r="E758" s="693"/>
      <c r="F758" s="693"/>
      <c r="G758" s="693"/>
      <c r="H758" s="693"/>
      <c r="I758" s="217">
        <v>1253.8049999999998</v>
      </c>
      <c r="J758" s="227" t="s">
        <v>178</v>
      </c>
    </row>
    <row r="759" spans="2:10" x14ac:dyDescent="0.2">
      <c r="B759" s="694" t="s">
        <v>180</v>
      </c>
      <c r="C759" s="694"/>
      <c r="D759" s="694"/>
      <c r="E759" s="694"/>
      <c r="F759" s="694"/>
      <c r="G759" s="694"/>
      <c r="H759" s="694"/>
      <c r="I759" s="174">
        <v>1253.8049999999998</v>
      </c>
      <c r="J759" s="228"/>
    </row>
    <row r="760" spans="2:10" ht="12.75" customHeight="1" x14ac:dyDescent="0.2">
      <c r="B760" s="218" t="s">
        <v>976</v>
      </c>
      <c r="C760" s="213" t="s">
        <v>1167</v>
      </c>
      <c r="D760" s="679" t="s">
        <v>1134</v>
      </c>
      <c r="E760" s="679"/>
      <c r="F760" s="679"/>
      <c r="G760" s="679"/>
      <c r="H760" s="679"/>
      <c r="I760" s="679"/>
      <c r="J760" s="213" t="s">
        <v>42</v>
      </c>
    </row>
    <row r="761" spans="2:10" x14ac:dyDescent="0.2">
      <c r="B761" s="692" t="s">
        <v>175</v>
      </c>
      <c r="C761" s="692"/>
      <c r="D761" s="692"/>
      <c r="E761" s="692"/>
      <c r="F761" s="692"/>
      <c r="G761" s="692"/>
      <c r="H761" s="692"/>
      <c r="I761" s="216" t="s">
        <v>178</v>
      </c>
      <c r="J761" s="168" t="s">
        <v>179</v>
      </c>
    </row>
    <row r="762" spans="2:10" x14ac:dyDescent="0.2">
      <c r="B762" s="693"/>
      <c r="C762" s="693"/>
      <c r="D762" s="693"/>
      <c r="E762" s="693"/>
      <c r="F762" s="693"/>
      <c r="G762" s="693"/>
      <c r="H762" s="693"/>
      <c r="I762" s="217">
        <v>1253.8049999999998</v>
      </c>
      <c r="J762" s="227" t="s">
        <v>178</v>
      </c>
    </row>
    <row r="763" spans="2:10" x14ac:dyDescent="0.2">
      <c r="B763" s="694" t="s">
        <v>180</v>
      </c>
      <c r="C763" s="694"/>
      <c r="D763" s="694"/>
      <c r="E763" s="694"/>
      <c r="F763" s="694"/>
      <c r="G763" s="694"/>
      <c r="H763" s="694"/>
      <c r="I763" s="174">
        <v>1253.8049999999998</v>
      </c>
      <c r="J763" s="228"/>
    </row>
    <row r="764" spans="2:10" x14ac:dyDescent="0.2">
      <c r="B764" s="106" t="s">
        <v>977</v>
      </c>
      <c r="C764" s="212"/>
      <c r="D764" s="61" t="s">
        <v>141</v>
      </c>
      <c r="E764" s="61"/>
      <c r="F764" s="61"/>
      <c r="G764" s="61"/>
      <c r="H764" s="61"/>
      <c r="I764" s="61"/>
      <c r="J764" s="62"/>
    </row>
    <row r="765" spans="2:10" ht="12.75" customHeight="1" x14ac:dyDescent="0.2">
      <c r="B765" s="218" t="s">
        <v>978</v>
      </c>
      <c r="C765" s="213">
        <v>88485</v>
      </c>
      <c r="D765" s="679" t="s">
        <v>2036</v>
      </c>
      <c r="E765" s="679"/>
      <c r="F765" s="679"/>
      <c r="G765" s="679"/>
      <c r="H765" s="679"/>
      <c r="I765" s="679"/>
      <c r="J765" s="213" t="s">
        <v>42</v>
      </c>
    </row>
    <row r="766" spans="2:10" x14ac:dyDescent="0.2">
      <c r="B766" s="692" t="s">
        <v>175</v>
      </c>
      <c r="C766" s="692"/>
      <c r="D766" s="692"/>
      <c r="E766" s="692"/>
      <c r="F766" s="692"/>
      <c r="G766" s="692"/>
      <c r="H766" s="692"/>
      <c r="I766" s="216" t="s">
        <v>178</v>
      </c>
      <c r="J766" s="168" t="s">
        <v>179</v>
      </c>
    </row>
    <row r="767" spans="2:10" x14ac:dyDescent="0.2">
      <c r="B767" s="693" t="s">
        <v>1136</v>
      </c>
      <c r="C767" s="693"/>
      <c r="D767" s="693"/>
      <c r="E767" s="693"/>
      <c r="F767" s="693"/>
      <c r="G767" s="693"/>
      <c r="H767" s="693"/>
      <c r="I767" s="217">
        <v>709.80499999999995</v>
      </c>
      <c r="J767" s="227" t="s">
        <v>178</v>
      </c>
    </row>
    <row r="768" spans="2:10" x14ac:dyDescent="0.2">
      <c r="B768" s="694" t="s">
        <v>180</v>
      </c>
      <c r="C768" s="694"/>
      <c r="D768" s="694"/>
      <c r="E768" s="694"/>
      <c r="F768" s="694"/>
      <c r="G768" s="694"/>
      <c r="H768" s="694"/>
      <c r="I768" s="174">
        <v>709.80499999999995</v>
      </c>
      <c r="J768" s="228"/>
    </row>
    <row r="769" spans="2:10" ht="12.75" customHeight="1" x14ac:dyDescent="0.2">
      <c r="B769" s="218" t="s">
        <v>979</v>
      </c>
      <c r="C769" s="213">
        <v>1901003033</v>
      </c>
      <c r="D769" s="679" t="s">
        <v>2038</v>
      </c>
      <c r="E769" s="679"/>
      <c r="F769" s="679"/>
      <c r="G769" s="679"/>
      <c r="H769" s="679"/>
      <c r="I769" s="679"/>
      <c r="J769" s="213" t="s">
        <v>42</v>
      </c>
    </row>
    <row r="770" spans="2:10" x14ac:dyDescent="0.2">
      <c r="B770" s="692" t="s">
        <v>175</v>
      </c>
      <c r="C770" s="692"/>
      <c r="D770" s="692"/>
      <c r="E770" s="692"/>
      <c r="F770" s="692"/>
      <c r="G770" s="692"/>
      <c r="H770" s="692"/>
      <c r="I770" s="216" t="s">
        <v>178</v>
      </c>
      <c r="J770" s="168" t="s">
        <v>179</v>
      </c>
    </row>
    <row r="771" spans="2:10" x14ac:dyDescent="0.2">
      <c r="B771" s="693"/>
      <c r="C771" s="693"/>
      <c r="D771" s="693"/>
      <c r="E771" s="693"/>
      <c r="F771" s="693"/>
      <c r="G771" s="693"/>
      <c r="H771" s="693"/>
      <c r="I771" s="217">
        <v>709.80499999999995</v>
      </c>
      <c r="J771" s="227" t="s">
        <v>178</v>
      </c>
    </row>
    <row r="772" spans="2:10" x14ac:dyDescent="0.2">
      <c r="B772" s="694" t="s">
        <v>180</v>
      </c>
      <c r="C772" s="694"/>
      <c r="D772" s="694"/>
      <c r="E772" s="694"/>
      <c r="F772" s="694"/>
      <c r="G772" s="694"/>
      <c r="H772" s="694"/>
      <c r="I772" s="174">
        <v>709.80499999999995</v>
      </c>
      <c r="J772" s="228"/>
    </row>
    <row r="773" spans="2:10" ht="12.75" customHeight="1" x14ac:dyDescent="0.2">
      <c r="B773" s="218" t="s">
        <v>980</v>
      </c>
      <c r="C773" s="213">
        <v>1901003505</v>
      </c>
      <c r="D773" s="679" t="s">
        <v>2046</v>
      </c>
      <c r="E773" s="679"/>
      <c r="F773" s="679"/>
      <c r="G773" s="679"/>
      <c r="H773" s="679"/>
      <c r="I773" s="679"/>
      <c r="J773" s="213" t="s">
        <v>42</v>
      </c>
    </row>
    <row r="774" spans="2:10" x14ac:dyDescent="0.2">
      <c r="B774" s="692" t="s">
        <v>175</v>
      </c>
      <c r="C774" s="692"/>
      <c r="D774" s="692"/>
      <c r="E774" s="692"/>
      <c r="F774" s="692"/>
      <c r="G774" s="692"/>
      <c r="H774" s="692"/>
      <c r="I774" s="216" t="s">
        <v>178</v>
      </c>
      <c r="J774" s="168" t="s">
        <v>179</v>
      </c>
    </row>
    <row r="775" spans="2:10" x14ac:dyDescent="0.2">
      <c r="B775" s="693"/>
      <c r="C775" s="693"/>
      <c r="D775" s="693"/>
      <c r="E775" s="693"/>
      <c r="F775" s="693"/>
      <c r="G775" s="693"/>
      <c r="H775" s="693"/>
      <c r="I775" s="217">
        <v>709.80499999999995</v>
      </c>
      <c r="J775" s="227" t="s">
        <v>178</v>
      </c>
    </row>
    <row r="776" spans="2:10" x14ac:dyDescent="0.2">
      <c r="B776" s="694" t="s">
        <v>180</v>
      </c>
      <c r="C776" s="694"/>
      <c r="D776" s="694"/>
      <c r="E776" s="694"/>
      <c r="F776" s="694"/>
      <c r="G776" s="694"/>
      <c r="H776" s="694"/>
      <c r="I776" s="174">
        <v>709.80499999999995</v>
      </c>
      <c r="J776" s="228"/>
    </row>
    <row r="777" spans="2:10" x14ac:dyDescent="0.2">
      <c r="B777" s="106" t="s">
        <v>981</v>
      </c>
      <c r="C777" s="212"/>
      <c r="D777" s="61" t="s">
        <v>142</v>
      </c>
      <c r="E777" s="61"/>
      <c r="F777" s="61"/>
      <c r="G777" s="61"/>
      <c r="H777" s="61"/>
      <c r="I777" s="61"/>
      <c r="J777" s="62"/>
    </row>
    <row r="778" spans="2:10" ht="12.75" customHeight="1" x14ac:dyDescent="0.2">
      <c r="B778" s="218" t="s">
        <v>982</v>
      </c>
      <c r="C778" s="213">
        <v>88484</v>
      </c>
      <c r="D778" s="679" t="s">
        <v>2047</v>
      </c>
      <c r="E778" s="679"/>
      <c r="F778" s="679"/>
      <c r="G778" s="679"/>
      <c r="H778" s="679"/>
      <c r="I778" s="679"/>
      <c r="J778" s="213" t="s">
        <v>42</v>
      </c>
    </row>
    <row r="779" spans="2:10" x14ac:dyDescent="0.2">
      <c r="B779" s="692" t="s">
        <v>175</v>
      </c>
      <c r="C779" s="692"/>
      <c r="D779" s="692"/>
      <c r="E779" s="692"/>
      <c r="F779" s="692"/>
      <c r="G779" s="692"/>
      <c r="H779" s="692"/>
      <c r="I779" s="216" t="s">
        <v>178</v>
      </c>
      <c r="J779" s="168" t="s">
        <v>179</v>
      </c>
    </row>
    <row r="780" spans="2:10" x14ac:dyDescent="0.2">
      <c r="B780" s="693"/>
      <c r="C780" s="693"/>
      <c r="D780" s="693"/>
      <c r="E780" s="693"/>
      <c r="F780" s="693"/>
      <c r="G780" s="693"/>
      <c r="H780" s="693"/>
      <c r="I780" s="217">
        <v>339.85</v>
      </c>
      <c r="J780" s="227" t="s">
        <v>178</v>
      </c>
    </row>
    <row r="781" spans="2:10" x14ac:dyDescent="0.2">
      <c r="B781" s="694" t="s">
        <v>180</v>
      </c>
      <c r="C781" s="694"/>
      <c r="D781" s="694"/>
      <c r="E781" s="694"/>
      <c r="F781" s="694"/>
      <c r="G781" s="694"/>
      <c r="H781" s="694"/>
      <c r="I781" s="174">
        <v>339.85</v>
      </c>
      <c r="J781" s="228"/>
    </row>
    <row r="782" spans="2:10" ht="12.75" customHeight="1" x14ac:dyDescent="0.2">
      <c r="B782" s="218" t="s">
        <v>983</v>
      </c>
      <c r="C782" s="213">
        <v>88496</v>
      </c>
      <c r="D782" s="679" t="s">
        <v>2049</v>
      </c>
      <c r="E782" s="679"/>
      <c r="F782" s="679"/>
      <c r="G782" s="679"/>
      <c r="H782" s="679"/>
      <c r="I782" s="679"/>
      <c r="J782" s="213" t="s">
        <v>42</v>
      </c>
    </row>
    <row r="783" spans="2:10" x14ac:dyDescent="0.2">
      <c r="B783" s="692" t="s">
        <v>175</v>
      </c>
      <c r="C783" s="692"/>
      <c r="D783" s="692"/>
      <c r="E783" s="692"/>
      <c r="F783" s="692"/>
      <c r="G783" s="692"/>
      <c r="H783" s="692"/>
      <c r="I783" s="216" t="s">
        <v>178</v>
      </c>
      <c r="J783" s="168" t="s">
        <v>179</v>
      </c>
    </row>
    <row r="784" spans="2:10" x14ac:dyDescent="0.2">
      <c r="B784" s="693"/>
      <c r="C784" s="693"/>
      <c r="D784" s="693"/>
      <c r="E784" s="693"/>
      <c r="F784" s="693"/>
      <c r="G784" s="693"/>
      <c r="H784" s="693"/>
      <c r="I784" s="217">
        <v>339.85</v>
      </c>
      <c r="J784" s="227" t="s">
        <v>178</v>
      </c>
    </row>
    <row r="785" spans="2:10" x14ac:dyDescent="0.2">
      <c r="B785" s="694" t="s">
        <v>180</v>
      </c>
      <c r="C785" s="694"/>
      <c r="D785" s="694"/>
      <c r="E785" s="694"/>
      <c r="F785" s="694"/>
      <c r="G785" s="694"/>
      <c r="H785" s="694"/>
      <c r="I785" s="174">
        <v>339.85</v>
      </c>
      <c r="J785" s="228"/>
    </row>
    <row r="786" spans="2:10" ht="12.75" customHeight="1" x14ac:dyDescent="0.2">
      <c r="B786" s="218" t="s">
        <v>984</v>
      </c>
      <c r="C786" s="213">
        <v>88488</v>
      </c>
      <c r="D786" s="679" t="s">
        <v>2051</v>
      </c>
      <c r="E786" s="679"/>
      <c r="F786" s="679"/>
      <c r="G786" s="679"/>
      <c r="H786" s="679"/>
      <c r="I786" s="679"/>
      <c r="J786" s="213" t="s">
        <v>42</v>
      </c>
    </row>
    <row r="787" spans="2:10" x14ac:dyDescent="0.2">
      <c r="B787" s="692" t="s">
        <v>175</v>
      </c>
      <c r="C787" s="692"/>
      <c r="D787" s="692"/>
      <c r="E787" s="692"/>
      <c r="F787" s="692"/>
      <c r="G787" s="692"/>
      <c r="H787" s="692"/>
      <c r="I787" s="216" t="s">
        <v>178</v>
      </c>
      <c r="J787" s="168" t="s">
        <v>179</v>
      </c>
    </row>
    <row r="788" spans="2:10" x14ac:dyDescent="0.2">
      <c r="B788" s="693"/>
      <c r="C788" s="693"/>
      <c r="D788" s="693"/>
      <c r="E788" s="693"/>
      <c r="F788" s="693"/>
      <c r="G788" s="693"/>
      <c r="H788" s="693"/>
      <c r="I788" s="217">
        <v>339.85</v>
      </c>
      <c r="J788" s="227" t="s">
        <v>178</v>
      </c>
    </row>
    <row r="789" spans="2:10" x14ac:dyDescent="0.2">
      <c r="B789" s="694" t="s">
        <v>180</v>
      </c>
      <c r="C789" s="694"/>
      <c r="D789" s="694"/>
      <c r="E789" s="694"/>
      <c r="F789" s="694"/>
      <c r="G789" s="694"/>
      <c r="H789" s="694"/>
      <c r="I789" s="174">
        <v>339.85</v>
      </c>
      <c r="J789" s="228"/>
    </row>
    <row r="790" spans="2:10" x14ac:dyDescent="0.2">
      <c r="B790" s="263" t="s">
        <v>985</v>
      </c>
      <c r="C790" s="211"/>
      <c r="D790" s="264" t="s">
        <v>229</v>
      </c>
      <c r="E790" s="264"/>
      <c r="F790" s="264"/>
      <c r="G790" s="264"/>
      <c r="H790" s="264"/>
      <c r="I790" s="165"/>
      <c r="J790" s="166"/>
    </row>
    <row r="791" spans="2:10" x14ac:dyDescent="0.2">
      <c r="B791" s="106" t="s">
        <v>986</v>
      </c>
      <c r="C791" s="212"/>
      <c r="D791" s="61" t="s">
        <v>121</v>
      </c>
      <c r="E791" s="61"/>
      <c r="F791" s="61"/>
      <c r="G791" s="61"/>
      <c r="H791" s="61"/>
      <c r="I791" s="61"/>
      <c r="J791" s="62"/>
    </row>
    <row r="792" spans="2:10" ht="12.75" customHeight="1" x14ac:dyDescent="0.2">
      <c r="B792" s="256" t="s">
        <v>987</v>
      </c>
      <c r="C792" s="213">
        <v>98689</v>
      </c>
      <c r="D792" s="679" t="s">
        <v>2053</v>
      </c>
      <c r="E792" s="679"/>
      <c r="F792" s="679"/>
      <c r="G792" s="679"/>
      <c r="H792" s="679"/>
      <c r="I792" s="679"/>
      <c r="J792" s="213" t="s">
        <v>130</v>
      </c>
    </row>
    <row r="793" spans="2:10" x14ac:dyDescent="0.2">
      <c r="B793" s="709" t="s">
        <v>175</v>
      </c>
      <c r="C793" s="710"/>
      <c r="D793" s="711"/>
      <c r="E793" s="712" t="s">
        <v>187</v>
      </c>
      <c r="F793" s="713"/>
      <c r="G793" s="230" t="s">
        <v>176</v>
      </c>
      <c r="H793" s="230" t="s">
        <v>37</v>
      </c>
      <c r="I793" s="216" t="s">
        <v>182</v>
      </c>
      <c r="J793" s="229" t="s">
        <v>179</v>
      </c>
    </row>
    <row r="794" spans="2:10" ht="37.5" customHeight="1" x14ac:dyDescent="0.2">
      <c r="B794" s="257"/>
      <c r="C794" s="65"/>
      <c r="D794" s="258"/>
      <c r="E794" s="714" t="s">
        <v>207</v>
      </c>
      <c r="F794" s="715"/>
      <c r="G794" s="231">
        <v>0.7</v>
      </c>
      <c r="H794" s="231">
        <v>1</v>
      </c>
      <c r="I794" s="259">
        <v>0.7</v>
      </c>
      <c r="J794" s="716" t="s">
        <v>182</v>
      </c>
    </row>
    <row r="795" spans="2:10" ht="37.5" customHeight="1" x14ac:dyDescent="0.2">
      <c r="B795" s="260"/>
      <c r="C795" s="107"/>
      <c r="D795" s="261"/>
      <c r="E795" s="714" t="s">
        <v>208</v>
      </c>
      <c r="F795" s="715"/>
      <c r="G795" s="231">
        <v>0.9</v>
      </c>
      <c r="H795" s="231">
        <v>15</v>
      </c>
      <c r="I795" s="259">
        <v>13.5</v>
      </c>
      <c r="J795" s="716"/>
    </row>
    <row r="796" spans="2:10" ht="37.5" customHeight="1" x14ac:dyDescent="0.2">
      <c r="B796" s="260"/>
      <c r="C796" s="107"/>
      <c r="D796" s="261"/>
      <c r="E796" s="714" t="s">
        <v>209</v>
      </c>
      <c r="F796" s="715"/>
      <c r="G796" s="231">
        <v>0.9</v>
      </c>
      <c r="H796" s="231">
        <v>2</v>
      </c>
      <c r="I796" s="259">
        <v>1.8</v>
      </c>
      <c r="J796" s="716"/>
    </row>
    <row r="797" spans="2:10" ht="37.5" customHeight="1" x14ac:dyDescent="0.2">
      <c r="B797" s="260"/>
      <c r="C797" s="107"/>
      <c r="D797" s="261"/>
      <c r="E797" s="714" t="s">
        <v>210</v>
      </c>
      <c r="F797" s="715"/>
      <c r="G797" s="231">
        <v>2</v>
      </c>
      <c r="H797" s="231">
        <v>1</v>
      </c>
      <c r="I797" s="259">
        <v>2</v>
      </c>
      <c r="J797" s="716"/>
    </row>
    <row r="798" spans="2:10" x14ac:dyDescent="0.2">
      <c r="B798" s="717" t="s">
        <v>180</v>
      </c>
      <c r="C798" s="718"/>
      <c r="D798" s="718"/>
      <c r="E798" s="718"/>
      <c r="F798" s="718"/>
      <c r="G798" s="718"/>
      <c r="H798" s="719"/>
      <c r="I798" s="232">
        <v>18</v>
      </c>
      <c r="J798" s="262"/>
    </row>
    <row r="799" spans="2:10" ht="12.75" customHeight="1" x14ac:dyDescent="0.2">
      <c r="B799" s="218" t="s">
        <v>988</v>
      </c>
      <c r="C799" s="213">
        <v>101965</v>
      </c>
      <c r="D799" s="679" t="s">
        <v>2055</v>
      </c>
      <c r="E799" s="679"/>
      <c r="F799" s="679"/>
      <c r="G799" s="679"/>
      <c r="H799" s="679"/>
      <c r="I799" s="679"/>
      <c r="J799" s="213" t="s">
        <v>130</v>
      </c>
    </row>
    <row r="800" spans="2:10" ht="12.75" customHeight="1" x14ac:dyDescent="0.2">
      <c r="B800" s="686" t="s">
        <v>175</v>
      </c>
      <c r="C800" s="687"/>
      <c r="D800" s="688"/>
      <c r="E800" s="157" t="e">
        <v>#REF!</v>
      </c>
      <c r="F800" s="104" t="e">
        <v>#REF!</v>
      </c>
      <c r="G800" s="839" t="e">
        <v>#REF!</v>
      </c>
      <c r="H800" s="839"/>
      <c r="I800" s="216" t="s">
        <v>182</v>
      </c>
      <c r="J800" s="168" t="s">
        <v>179</v>
      </c>
    </row>
    <row r="801" spans="2:10" ht="68.25" customHeight="1" x14ac:dyDescent="0.2">
      <c r="B801" s="722"/>
      <c r="C801" s="723"/>
      <c r="D801" s="724"/>
      <c r="E801" s="63" t="s">
        <v>213</v>
      </c>
      <c r="F801" s="63">
        <v>6</v>
      </c>
      <c r="G801" s="728">
        <v>1</v>
      </c>
      <c r="H801" s="728"/>
      <c r="I801" s="259">
        <v>6</v>
      </c>
      <c r="J801" s="752" t="s">
        <v>182</v>
      </c>
    </row>
    <row r="802" spans="2:10" ht="68.25" customHeight="1" x14ac:dyDescent="0.2">
      <c r="B802" s="725"/>
      <c r="C802" s="726"/>
      <c r="D802" s="727"/>
      <c r="E802" s="63" t="s">
        <v>212</v>
      </c>
      <c r="F802" s="63">
        <v>28</v>
      </c>
      <c r="G802" s="728">
        <v>2</v>
      </c>
      <c r="H802" s="728"/>
      <c r="I802" s="259">
        <v>56</v>
      </c>
      <c r="J802" s="752"/>
    </row>
    <row r="803" spans="2:10" x14ac:dyDescent="0.2">
      <c r="B803" s="729" t="s">
        <v>180</v>
      </c>
      <c r="C803" s="730"/>
      <c r="D803" s="730"/>
      <c r="E803" s="730"/>
      <c r="F803" s="730"/>
      <c r="G803" s="730"/>
      <c r="H803" s="731"/>
      <c r="I803" s="265">
        <v>62</v>
      </c>
      <c r="J803" s="172"/>
    </row>
    <row r="804" spans="2:10" x14ac:dyDescent="0.2">
      <c r="B804" s="164" t="s">
        <v>989</v>
      </c>
      <c r="C804" s="211"/>
      <c r="D804" s="165" t="s">
        <v>469</v>
      </c>
      <c r="E804" s="165"/>
      <c r="F804" s="165"/>
      <c r="G804" s="165"/>
      <c r="H804" s="165"/>
      <c r="I804" s="165"/>
      <c r="J804" s="166"/>
    </row>
    <row r="805" spans="2:10" x14ac:dyDescent="0.2">
      <c r="B805" s="250"/>
      <c r="C805" s="251"/>
      <c r="D805" s="697" t="s">
        <v>471</v>
      </c>
      <c r="E805" s="697"/>
      <c r="F805" s="697"/>
      <c r="G805" s="697"/>
      <c r="H805" s="697"/>
      <c r="I805" s="697"/>
      <c r="J805" s="249"/>
    </row>
    <row r="806" spans="2:10" x14ac:dyDescent="0.2">
      <c r="B806" s="164" t="s">
        <v>1005</v>
      </c>
      <c r="C806" s="211"/>
      <c r="D806" s="165" t="s">
        <v>470</v>
      </c>
      <c r="E806" s="165"/>
      <c r="F806" s="165"/>
      <c r="G806" s="165"/>
      <c r="H806" s="165"/>
      <c r="I806" s="165"/>
      <c r="J806" s="166"/>
    </row>
    <row r="807" spans="2:10" x14ac:dyDescent="0.2">
      <c r="B807" s="250"/>
      <c r="C807" s="251"/>
      <c r="D807" s="697" t="s">
        <v>471</v>
      </c>
      <c r="E807" s="697"/>
      <c r="F807" s="697"/>
      <c r="G807" s="697"/>
      <c r="H807" s="697"/>
      <c r="I807" s="697"/>
      <c r="J807" s="249"/>
    </row>
    <row r="808" spans="2:10" x14ac:dyDescent="0.2">
      <c r="B808" s="164" t="s">
        <v>1015</v>
      </c>
      <c r="C808" s="211"/>
      <c r="D808" s="165" t="s">
        <v>135</v>
      </c>
      <c r="E808" s="165"/>
      <c r="F808" s="165"/>
      <c r="G808" s="165"/>
      <c r="H808" s="165"/>
      <c r="I808" s="165"/>
      <c r="J808" s="166"/>
    </row>
    <row r="809" spans="2:10" x14ac:dyDescent="0.2">
      <c r="B809" s="106" t="s">
        <v>1016</v>
      </c>
      <c r="C809" s="212"/>
      <c r="D809" s="61" t="s">
        <v>135</v>
      </c>
      <c r="E809" s="61"/>
      <c r="F809" s="61"/>
      <c r="G809" s="61"/>
      <c r="H809" s="61"/>
      <c r="I809" s="61"/>
      <c r="J809" s="62"/>
    </row>
    <row r="810" spans="2:10" ht="12.75" customHeight="1" x14ac:dyDescent="0.2">
      <c r="B810" s="218" t="s">
        <v>1017</v>
      </c>
      <c r="C810" s="213">
        <v>1801000120</v>
      </c>
      <c r="D810" s="679" t="s">
        <v>2073</v>
      </c>
      <c r="E810" s="679"/>
      <c r="F810" s="679"/>
      <c r="G810" s="679"/>
      <c r="H810" s="679"/>
      <c r="I810" s="679"/>
      <c r="J810" s="213" t="s">
        <v>42</v>
      </c>
    </row>
    <row r="811" spans="2:10" x14ac:dyDescent="0.2">
      <c r="B811" s="698" t="s">
        <v>1137</v>
      </c>
      <c r="C811" s="699"/>
      <c r="D811" s="699"/>
      <c r="E811" s="700"/>
      <c r="F811" s="168" t="s">
        <v>202</v>
      </c>
      <c r="G811" s="692" t="s">
        <v>200</v>
      </c>
      <c r="H811" s="692"/>
      <c r="I811" s="216" t="s">
        <v>178</v>
      </c>
      <c r="J811" s="168" t="s">
        <v>179</v>
      </c>
    </row>
    <row r="812" spans="2:10" x14ac:dyDescent="0.2">
      <c r="B812" s="701" t="s">
        <v>1138</v>
      </c>
      <c r="C812" s="684"/>
      <c r="D812" s="684"/>
      <c r="E812" s="685"/>
      <c r="F812" s="103">
        <v>9.1</v>
      </c>
      <c r="G812" s="702">
        <v>0.8</v>
      </c>
      <c r="H812" s="703"/>
      <c r="I812" s="217">
        <v>7.28</v>
      </c>
      <c r="J812" s="704" t="s">
        <v>178</v>
      </c>
    </row>
    <row r="813" spans="2:10" x14ac:dyDescent="0.2">
      <c r="B813" s="683" t="s">
        <v>1139</v>
      </c>
      <c r="C813" s="684"/>
      <c r="D813" s="684"/>
      <c r="E813" s="685"/>
      <c r="F813" s="103">
        <v>2.8</v>
      </c>
      <c r="G813" s="702">
        <v>0.8</v>
      </c>
      <c r="H813" s="703"/>
      <c r="I813" s="217">
        <v>2.2399999999999998</v>
      </c>
      <c r="J813" s="705"/>
    </row>
    <row r="814" spans="2:10" x14ac:dyDescent="0.2">
      <c r="B814" s="706" t="s">
        <v>180</v>
      </c>
      <c r="C814" s="707"/>
      <c r="D814" s="707"/>
      <c r="E814" s="707"/>
      <c r="F814" s="707"/>
      <c r="G814" s="707"/>
      <c r="H814" s="708"/>
      <c r="I814" s="174">
        <v>9.52</v>
      </c>
      <c r="J814" s="228"/>
    </row>
    <row r="815" spans="2:10" ht="12.75" customHeight="1" x14ac:dyDescent="0.2">
      <c r="B815" s="218" t="s">
        <v>1018</v>
      </c>
      <c r="C815" s="213" t="s">
        <v>1585</v>
      </c>
      <c r="D815" s="679" t="s">
        <v>295</v>
      </c>
      <c r="E815" s="679"/>
      <c r="F815" s="679"/>
      <c r="G815" s="679"/>
      <c r="H815" s="679"/>
      <c r="I815" s="679"/>
      <c r="J815" s="213" t="s">
        <v>108</v>
      </c>
    </row>
    <row r="816" spans="2:10" x14ac:dyDescent="0.2">
      <c r="B816" s="692" t="s">
        <v>175</v>
      </c>
      <c r="C816" s="692"/>
      <c r="D816" s="692"/>
      <c r="E816" s="692"/>
      <c r="F816" s="692"/>
      <c r="G816" s="692"/>
      <c r="H816" s="692"/>
      <c r="I816" s="216" t="s">
        <v>37</v>
      </c>
      <c r="J816" s="168" t="s">
        <v>179</v>
      </c>
    </row>
    <row r="817" spans="2:10" x14ac:dyDescent="0.2">
      <c r="B817" s="693" t="s">
        <v>584</v>
      </c>
      <c r="C817" s="693"/>
      <c r="D817" s="693"/>
      <c r="E817" s="693"/>
      <c r="F817" s="693"/>
      <c r="G817" s="693"/>
      <c r="H817" s="693"/>
      <c r="I817" s="217">
        <v>1</v>
      </c>
      <c r="J817" s="227" t="s">
        <v>37</v>
      </c>
    </row>
    <row r="818" spans="2:10" x14ac:dyDescent="0.2">
      <c r="B818" s="694" t="s">
        <v>180</v>
      </c>
      <c r="C818" s="694"/>
      <c r="D818" s="694"/>
      <c r="E818" s="694"/>
      <c r="F818" s="694"/>
      <c r="G818" s="694"/>
      <c r="H818" s="694"/>
      <c r="I818" s="174">
        <v>1</v>
      </c>
      <c r="J818" s="228"/>
    </row>
    <row r="819" spans="2:10" ht="12.75" customHeight="1" x14ac:dyDescent="0.2">
      <c r="B819" s="218" t="s">
        <v>1019</v>
      </c>
      <c r="C819" s="213">
        <v>2001003044</v>
      </c>
      <c r="D819" s="679" t="s">
        <v>2074</v>
      </c>
      <c r="E819" s="679"/>
      <c r="F819" s="679"/>
      <c r="G819" s="679"/>
      <c r="H819" s="679"/>
      <c r="I819" s="679"/>
      <c r="J819" s="213" t="s">
        <v>108</v>
      </c>
    </row>
    <row r="820" spans="2:10" x14ac:dyDescent="0.2">
      <c r="B820" s="692" t="s">
        <v>175</v>
      </c>
      <c r="C820" s="692"/>
      <c r="D820" s="692"/>
      <c r="E820" s="692"/>
      <c r="F820" s="692"/>
      <c r="G820" s="692"/>
      <c r="H820" s="692"/>
      <c r="I820" s="216" t="s">
        <v>37</v>
      </c>
      <c r="J820" s="168" t="s">
        <v>179</v>
      </c>
    </row>
    <row r="821" spans="2:10" x14ac:dyDescent="0.2">
      <c r="B821" s="693" t="s">
        <v>416</v>
      </c>
      <c r="C821" s="693"/>
      <c r="D821" s="693"/>
      <c r="E821" s="693"/>
      <c r="F821" s="693"/>
      <c r="G821" s="693"/>
      <c r="H821" s="693"/>
      <c r="I821" s="217">
        <v>18</v>
      </c>
      <c r="J821" s="227" t="s">
        <v>37</v>
      </c>
    </row>
    <row r="822" spans="2:10" x14ac:dyDescent="0.2">
      <c r="B822" s="694" t="s">
        <v>180</v>
      </c>
      <c r="C822" s="694"/>
      <c r="D822" s="694"/>
      <c r="E822" s="694"/>
      <c r="F822" s="694"/>
      <c r="G822" s="694"/>
      <c r="H822" s="694"/>
      <c r="I822" s="174">
        <v>18</v>
      </c>
      <c r="J822" s="228"/>
    </row>
    <row r="823" spans="2:10" ht="12.75" customHeight="1" x14ac:dyDescent="0.2">
      <c r="B823" s="218" t="s">
        <v>1020</v>
      </c>
      <c r="C823" s="213" t="s">
        <v>570</v>
      </c>
      <c r="D823" s="679" t="s">
        <v>1605</v>
      </c>
      <c r="E823" s="679"/>
      <c r="F823" s="679"/>
      <c r="G823" s="679"/>
      <c r="H823" s="679"/>
      <c r="I823" s="679"/>
      <c r="J823" s="213" t="s">
        <v>108</v>
      </c>
    </row>
    <row r="824" spans="2:10" x14ac:dyDescent="0.2">
      <c r="B824" s="692" t="s">
        <v>175</v>
      </c>
      <c r="C824" s="692"/>
      <c r="D824" s="692"/>
      <c r="E824" s="692"/>
      <c r="F824" s="692"/>
      <c r="G824" s="692"/>
      <c r="H824" s="692"/>
      <c r="I824" s="216" t="s">
        <v>37</v>
      </c>
      <c r="J824" s="168" t="s">
        <v>179</v>
      </c>
    </row>
    <row r="825" spans="2:10" x14ac:dyDescent="0.2">
      <c r="B825" s="693"/>
      <c r="C825" s="693"/>
      <c r="D825" s="693"/>
      <c r="E825" s="693"/>
      <c r="F825" s="693"/>
      <c r="G825" s="693"/>
      <c r="H825" s="693"/>
      <c r="I825" s="217">
        <v>1</v>
      </c>
      <c r="J825" s="227" t="s">
        <v>37</v>
      </c>
    </row>
    <row r="826" spans="2:10" x14ac:dyDescent="0.2">
      <c r="B826" s="694" t="s">
        <v>180</v>
      </c>
      <c r="C826" s="694"/>
      <c r="D826" s="694"/>
      <c r="E826" s="694"/>
      <c r="F826" s="694"/>
      <c r="G826" s="694"/>
      <c r="H826" s="694"/>
      <c r="I826" s="174">
        <v>1</v>
      </c>
      <c r="J826" s="228"/>
    </row>
    <row r="827" spans="2:10" ht="12.75" customHeight="1" x14ac:dyDescent="0.2">
      <c r="B827" s="218" t="s">
        <v>1021</v>
      </c>
      <c r="C827" s="213" t="s">
        <v>1586</v>
      </c>
      <c r="D827" s="679" t="s">
        <v>1244</v>
      </c>
      <c r="E827" s="679"/>
      <c r="F827" s="679"/>
      <c r="G827" s="679"/>
      <c r="H827" s="679"/>
      <c r="I827" s="679"/>
      <c r="J827" s="213" t="s">
        <v>42</v>
      </c>
    </row>
    <row r="828" spans="2:10" x14ac:dyDescent="0.2">
      <c r="B828" s="692" t="s">
        <v>175</v>
      </c>
      <c r="C828" s="692"/>
      <c r="D828" s="692"/>
      <c r="E828" s="692"/>
      <c r="F828" s="692"/>
      <c r="G828" s="692"/>
      <c r="H828" s="692"/>
      <c r="I828" s="216" t="s">
        <v>178</v>
      </c>
      <c r="J828" s="168" t="s">
        <v>179</v>
      </c>
    </row>
    <row r="829" spans="2:10" x14ac:dyDescent="0.2">
      <c r="B829" s="693" t="s">
        <v>1246</v>
      </c>
      <c r="C829" s="693"/>
      <c r="D829" s="693"/>
      <c r="E829" s="693"/>
      <c r="F829" s="693"/>
      <c r="G829" s="693"/>
      <c r="H829" s="693"/>
      <c r="I829" s="217">
        <v>74.41</v>
      </c>
      <c r="J829" s="695" t="s">
        <v>178</v>
      </c>
    </row>
    <row r="830" spans="2:10" x14ac:dyDescent="0.2">
      <c r="B830" s="693" t="s">
        <v>1247</v>
      </c>
      <c r="C830" s="693"/>
      <c r="D830" s="693"/>
      <c r="E830" s="693"/>
      <c r="F830" s="693"/>
      <c r="G830" s="693"/>
      <c r="H830" s="693"/>
      <c r="I830" s="217">
        <v>104.27</v>
      </c>
      <c r="J830" s="696"/>
    </row>
    <row r="831" spans="2:10" x14ac:dyDescent="0.2">
      <c r="B831" s="693" t="s">
        <v>1248</v>
      </c>
      <c r="C831" s="693"/>
      <c r="D831" s="693"/>
      <c r="E831" s="693"/>
      <c r="F831" s="693"/>
      <c r="G831" s="693"/>
      <c r="H831" s="693"/>
      <c r="I831" s="217">
        <v>2.6144999999999996</v>
      </c>
      <c r="J831" s="765"/>
    </row>
    <row r="832" spans="2:10" x14ac:dyDescent="0.2">
      <c r="B832" s="694" t="s">
        <v>180</v>
      </c>
      <c r="C832" s="694"/>
      <c r="D832" s="694"/>
      <c r="E832" s="694"/>
      <c r="F832" s="694"/>
      <c r="G832" s="694"/>
      <c r="H832" s="694"/>
      <c r="I832" s="174">
        <v>181.2945</v>
      </c>
      <c r="J832" s="228"/>
    </row>
    <row r="833" spans="2:10" ht="12.75" customHeight="1" x14ac:dyDescent="0.2">
      <c r="B833" s="218" t="s">
        <v>1569</v>
      </c>
      <c r="C833" s="213">
        <v>2001004000</v>
      </c>
      <c r="D833" s="679" t="s">
        <v>2075</v>
      </c>
      <c r="E833" s="679"/>
      <c r="F833" s="679"/>
      <c r="G833" s="679"/>
      <c r="H833" s="679"/>
      <c r="I833" s="679"/>
      <c r="J833" s="213" t="s">
        <v>42</v>
      </c>
    </row>
    <row r="834" spans="2:10" x14ac:dyDescent="0.2">
      <c r="B834" s="692" t="s">
        <v>175</v>
      </c>
      <c r="C834" s="692"/>
      <c r="D834" s="692"/>
      <c r="E834" s="692"/>
      <c r="F834" s="692"/>
      <c r="G834" s="692"/>
      <c r="H834" s="692"/>
      <c r="I834" s="216" t="s">
        <v>178</v>
      </c>
      <c r="J834" s="168" t="s">
        <v>179</v>
      </c>
    </row>
    <row r="835" spans="2:10" x14ac:dyDescent="0.2">
      <c r="B835" s="693"/>
      <c r="C835" s="693"/>
      <c r="D835" s="693"/>
      <c r="E835" s="693"/>
      <c r="F835" s="693"/>
      <c r="G835" s="693"/>
      <c r="H835" s="693"/>
      <c r="I835" s="217">
        <v>709.80499999999995</v>
      </c>
      <c r="J835" s="227" t="s">
        <v>178</v>
      </c>
    </row>
    <row r="836" spans="2:10" x14ac:dyDescent="0.2">
      <c r="B836" s="694" t="s">
        <v>180</v>
      </c>
      <c r="C836" s="694"/>
      <c r="D836" s="694"/>
      <c r="E836" s="694"/>
      <c r="F836" s="694"/>
      <c r="G836" s="694"/>
      <c r="H836" s="694"/>
      <c r="I836" s="174">
        <v>709.80499999999995</v>
      </c>
      <c r="J836" s="228"/>
    </row>
    <row r="837" spans="2:10" x14ac:dyDescent="0.2">
      <c r="B837" s="164" t="s">
        <v>1022</v>
      </c>
      <c r="C837" s="211"/>
      <c r="D837" s="165" t="s">
        <v>144</v>
      </c>
      <c r="E837" s="165"/>
      <c r="F837" s="165"/>
      <c r="G837" s="165"/>
      <c r="H837" s="165"/>
      <c r="I837" s="165"/>
      <c r="J837" s="166"/>
    </row>
    <row r="838" spans="2:10" x14ac:dyDescent="0.2">
      <c r="B838" s="106" t="s">
        <v>1023</v>
      </c>
      <c r="C838" s="212"/>
      <c r="D838" s="61" t="s">
        <v>144</v>
      </c>
      <c r="E838" s="61"/>
      <c r="F838" s="61"/>
      <c r="G838" s="61"/>
      <c r="H838" s="61"/>
      <c r="I838" s="61"/>
      <c r="J838" s="62"/>
    </row>
    <row r="839" spans="2:10" ht="12.75" customHeight="1" x14ac:dyDescent="0.2">
      <c r="B839" s="213" t="s">
        <v>1024</v>
      </c>
      <c r="C839" s="213">
        <v>2201000010</v>
      </c>
      <c r="D839" s="679" t="s">
        <v>2076</v>
      </c>
      <c r="E839" s="679"/>
      <c r="F839" s="679"/>
      <c r="G839" s="679"/>
      <c r="H839" s="679"/>
      <c r="I839" s="679"/>
      <c r="J839" s="213" t="s">
        <v>42</v>
      </c>
    </row>
    <row r="840" spans="2:10" x14ac:dyDescent="0.2">
      <c r="B840" s="692" t="s">
        <v>175</v>
      </c>
      <c r="C840" s="692"/>
      <c r="D840" s="692"/>
      <c r="E840" s="692"/>
      <c r="F840" s="692"/>
      <c r="G840" s="692"/>
      <c r="H840" s="692"/>
      <c r="I840" s="216" t="s">
        <v>178</v>
      </c>
      <c r="J840" s="168" t="s">
        <v>179</v>
      </c>
    </row>
    <row r="841" spans="2:10" x14ac:dyDescent="0.2">
      <c r="B841" s="693"/>
      <c r="C841" s="693"/>
      <c r="D841" s="693"/>
      <c r="E841" s="693"/>
      <c r="F841" s="693"/>
      <c r="G841" s="693"/>
      <c r="H841" s="693"/>
      <c r="I841" s="217">
        <v>213.38</v>
      </c>
      <c r="J841" s="227" t="s">
        <v>178</v>
      </c>
    </row>
    <row r="842" spans="2:10" x14ac:dyDescent="0.2">
      <c r="B842" s="694" t="s">
        <v>180</v>
      </c>
      <c r="C842" s="694"/>
      <c r="D842" s="694"/>
      <c r="E842" s="694"/>
      <c r="F842" s="694"/>
      <c r="G842" s="694"/>
      <c r="H842" s="694"/>
      <c r="I842" s="174">
        <v>213.38</v>
      </c>
      <c r="J842" s="228"/>
    </row>
    <row r="843" spans="2:10" ht="12.75" customHeight="1" x14ac:dyDescent="0.2">
      <c r="B843" s="213" t="s">
        <v>1025</v>
      </c>
      <c r="C843" s="213">
        <v>201002161</v>
      </c>
      <c r="D843" s="679" t="s">
        <v>1624</v>
      </c>
      <c r="E843" s="679"/>
      <c r="F843" s="679"/>
      <c r="G843" s="679"/>
      <c r="H843" s="679"/>
      <c r="I843" s="679"/>
      <c r="J843" s="213" t="s">
        <v>108</v>
      </c>
    </row>
    <row r="844" spans="2:10" x14ac:dyDescent="0.2">
      <c r="B844" s="692" t="s">
        <v>175</v>
      </c>
      <c r="C844" s="692"/>
      <c r="D844" s="692"/>
      <c r="E844" s="692"/>
      <c r="F844" s="692"/>
      <c r="G844" s="692"/>
      <c r="H844" s="692"/>
      <c r="I844" s="216" t="s">
        <v>37</v>
      </c>
      <c r="J844" s="168" t="s">
        <v>179</v>
      </c>
    </row>
    <row r="845" spans="2:10" x14ac:dyDescent="0.2">
      <c r="B845" s="693"/>
      <c r="C845" s="693"/>
      <c r="D845" s="693"/>
      <c r="E845" s="693"/>
      <c r="F845" s="693"/>
      <c r="G845" s="693"/>
      <c r="H845" s="693"/>
      <c r="I845" s="217">
        <v>10</v>
      </c>
      <c r="J845" s="227" t="s">
        <v>37</v>
      </c>
    </row>
    <row r="846" spans="2:10" x14ac:dyDescent="0.2">
      <c r="B846" s="694" t="s">
        <v>180</v>
      </c>
      <c r="C846" s="694"/>
      <c r="D846" s="694"/>
      <c r="E846" s="694"/>
      <c r="F846" s="694"/>
      <c r="G846" s="694"/>
      <c r="H846" s="694"/>
      <c r="I846" s="174">
        <v>10</v>
      </c>
      <c r="J846" s="228"/>
    </row>
    <row r="847" spans="2:10" x14ac:dyDescent="0.2">
      <c r="B847" s="342" t="s">
        <v>117</v>
      </c>
      <c r="C847" s="343"/>
      <c r="D847" s="344" t="s">
        <v>1270</v>
      </c>
      <c r="E847" s="344"/>
      <c r="F847" s="344"/>
      <c r="G847" s="344"/>
      <c r="H847" s="344"/>
      <c r="I847" s="344"/>
      <c r="J847" s="345"/>
    </row>
    <row r="848" spans="2:10" x14ac:dyDescent="0.2">
      <c r="B848" s="342" t="s">
        <v>119</v>
      </c>
      <c r="C848" s="343"/>
      <c r="D848" s="344" t="s">
        <v>219</v>
      </c>
      <c r="E848" s="344"/>
      <c r="F848" s="344"/>
      <c r="G848" s="344"/>
      <c r="H848" s="344"/>
      <c r="I848" s="344"/>
      <c r="J848" s="345"/>
    </row>
    <row r="849" spans="2:10" x14ac:dyDescent="0.2">
      <c r="B849" s="106" t="s">
        <v>654</v>
      </c>
      <c r="C849" s="212"/>
      <c r="D849" s="61" t="s">
        <v>589</v>
      </c>
      <c r="E849" s="61"/>
      <c r="F849" s="61"/>
      <c r="G849" s="61"/>
      <c r="H849" s="61"/>
      <c r="I849" s="61"/>
      <c r="J849" s="62"/>
    </row>
    <row r="850" spans="2:10" ht="12.75" customHeight="1" x14ac:dyDescent="0.2">
      <c r="B850" s="218" t="s">
        <v>1176</v>
      </c>
      <c r="C850" s="213">
        <v>301000132</v>
      </c>
      <c r="D850" s="679" t="s">
        <v>1645</v>
      </c>
      <c r="E850" s="679"/>
      <c r="F850" s="679"/>
      <c r="G850" s="679"/>
      <c r="H850" s="679"/>
      <c r="I850" s="679"/>
      <c r="J850" s="213" t="s">
        <v>130</v>
      </c>
    </row>
    <row r="851" spans="2:10" ht="24" x14ac:dyDescent="0.2">
      <c r="B851" s="761" t="s">
        <v>175</v>
      </c>
      <c r="C851" s="762"/>
      <c r="D851" s="762"/>
      <c r="E851" s="762"/>
      <c r="F851" s="763"/>
      <c r="G851" s="216" t="s">
        <v>37</v>
      </c>
      <c r="H851" s="215" t="s">
        <v>720</v>
      </c>
      <c r="I851" s="216" t="s">
        <v>182</v>
      </c>
      <c r="J851" s="214" t="s">
        <v>179</v>
      </c>
    </row>
    <row r="852" spans="2:10" x14ac:dyDescent="0.2">
      <c r="B852" s="722" t="s">
        <v>647</v>
      </c>
      <c r="C852" s="723"/>
      <c r="D852" s="723"/>
      <c r="E852" s="723"/>
      <c r="F852" s="724"/>
      <c r="G852" s="277">
        <v>43</v>
      </c>
      <c r="H852" s="277">
        <v>10</v>
      </c>
      <c r="I852" s="221">
        <v>430</v>
      </c>
      <c r="J852" s="695" t="s">
        <v>182</v>
      </c>
    </row>
    <row r="853" spans="2:10" x14ac:dyDescent="0.2">
      <c r="B853" s="772"/>
      <c r="C853" s="773"/>
      <c r="D853" s="773"/>
      <c r="E853" s="773"/>
      <c r="F853" s="803"/>
      <c r="G853" s="277">
        <v>1</v>
      </c>
      <c r="H853" s="277">
        <v>6</v>
      </c>
      <c r="I853" s="221">
        <v>6</v>
      </c>
      <c r="J853" s="696"/>
    </row>
    <row r="854" spans="2:10" x14ac:dyDescent="0.2">
      <c r="B854" s="680" t="s">
        <v>180</v>
      </c>
      <c r="C854" s="681"/>
      <c r="D854" s="681"/>
      <c r="E854" s="681"/>
      <c r="F854" s="681"/>
      <c r="G854" s="681"/>
      <c r="H854" s="682"/>
      <c r="I854" s="175">
        <v>436</v>
      </c>
      <c r="J854" s="765"/>
    </row>
    <row r="855" spans="2:10" ht="12.75" customHeight="1" x14ac:dyDescent="0.2">
      <c r="B855" s="213" t="s">
        <v>1177</v>
      </c>
      <c r="C855" s="213">
        <v>95601</v>
      </c>
      <c r="D855" s="679" t="s">
        <v>1646</v>
      </c>
      <c r="E855" s="679"/>
      <c r="F855" s="679"/>
      <c r="G855" s="679"/>
      <c r="H855" s="679"/>
      <c r="I855" s="679"/>
      <c r="J855" s="213" t="s">
        <v>108</v>
      </c>
    </row>
    <row r="856" spans="2:10" x14ac:dyDescent="0.2">
      <c r="B856" s="686" t="s">
        <v>175</v>
      </c>
      <c r="C856" s="687"/>
      <c r="D856" s="687"/>
      <c r="E856" s="687"/>
      <c r="F856" s="687"/>
      <c r="G856" s="687"/>
      <c r="H856" s="688"/>
      <c r="I856" s="216" t="s">
        <v>37</v>
      </c>
      <c r="J856" s="168" t="s">
        <v>179</v>
      </c>
    </row>
    <row r="857" spans="2:10" x14ac:dyDescent="0.2">
      <c r="B857" s="683" t="s">
        <v>647</v>
      </c>
      <c r="C857" s="684"/>
      <c r="D857" s="684"/>
      <c r="E857" s="684"/>
      <c r="F857" s="684"/>
      <c r="G857" s="684"/>
      <c r="H857" s="685"/>
      <c r="I857" s="171">
        <v>44</v>
      </c>
      <c r="J857" s="695" t="s">
        <v>37</v>
      </c>
    </row>
    <row r="858" spans="2:10" x14ac:dyDescent="0.2">
      <c r="B858" s="706" t="s">
        <v>180</v>
      </c>
      <c r="C858" s="707"/>
      <c r="D858" s="707"/>
      <c r="E858" s="707"/>
      <c r="F858" s="707"/>
      <c r="G858" s="707"/>
      <c r="H858" s="708"/>
      <c r="I858" s="174">
        <v>44</v>
      </c>
      <c r="J858" s="765"/>
    </row>
    <row r="859" spans="2:10" ht="12.75" customHeight="1" x14ac:dyDescent="0.2">
      <c r="B859" s="213" t="s">
        <v>1606</v>
      </c>
      <c r="C859" s="213" t="s">
        <v>650</v>
      </c>
      <c r="D859" s="679" t="s">
        <v>651</v>
      </c>
      <c r="E859" s="679"/>
      <c r="F859" s="679"/>
      <c r="G859" s="679"/>
      <c r="H859" s="679"/>
      <c r="I859" s="679"/>
      <c r="J859" s="213" t="s">
        <v>108</v>
      </c>
    </row>
    <row r="860" spans="2:10" x14ac:dyDescent="0.2">
      <c r="B860" s="686" t="s">
        <v>175</v>
      </c>
      <c r="C860" s="687"/>
      <c r="D860" s="687"/>
      <c r="E860" s="687"/>
      <c r="F860" s="687"/>
      <c r="G860" s="687"/>
      <c r="H860" s="688"/>
      <c r="I860" s="216" t="s">
        <v>37</v>
      </c>
      <c r="J860" s="168" t="s">
        <v>179</v>
      </c>
    </row>
    <row r="861" spans="2:10" x14ac:dyDescent="0.2">
      <c r="B861" s="683" t="s">
        <v>647</v>
      </c>
      <c r="C861" s="684"/>
      <c r="D861" s="684"/>
      <c r="E861" s="684"/>
      <c r="F861" s="684"/>
      <c r="G861" s="684"/>
      <c r="H861" s="685"/>
      <c r="I861" s="171">
        <v>1</v>
      </c>
      <c r="J861" s="695" t="s">
        <v>37</v>
      </c>
    </row>
    <row r="862" spans="2:10" x14ac:dyDescent="0.2">
      <c r="B862" s="706" t="s">
        <v>180</v>
      </c>
      <c r="C862" s="707"/>
      <c r="D862" s="707"/>
      <c r="E862" s="707"/>
      <c r="F862" s="707"/>
      <c r="G862" s="707"/>
      <c r="H862" s="708"/>
      <c r="I862" s="174">
        <v>1</v>
      </c>
      <c r="J862" s="765"/>
    </row>
    <row r="863" spans="2:10" x14ac:dyDescent="0.2">
      <c r="B863" s="106" t="s">
        <v>655</v>
      </c>
      <c r="C863" s="212"/>
      <c r="D863" s="61" t="s">
        <v>590</v>
      </c>
      <c r="E863" s="61"/>
      <c r="F863" s="61"/>
      <c r="G863" s="61"/>
      <c r="H863" s="61"/>
      <c r="I863" s="61"/>
      <c r="J863" s="62"/>
    </row>
    <row r="864" spans="2:10" ht="12.75" customHeight="1" x14ac:dyDescent="0.2">
      <c r="B864" s="213" t="s">
        <v>1178</v>
      </c>
      <c r="C864" s="213">
        <v>96523</v>
      </c>
      <c r="D864" s="679" t="s">
        <v>1648</v>
      </c>
      <c r="E864" s="679"/>
      <c r="F864" s="679"/>
      <c r="G864" s="679"/>
      <c r="H864" s="679"/>
      <c r="I864" s="679"/>
      <c r="J864" s="213" t="s">
        <v>1626</v>
      </c>
    </row>
    <row r="865" spans="2:10" x14ac:dyDescent="0.2">
      <c r="B865" s="764" t="s">
        <v>175</v>
      </c>
      <c r="C865" s="764"/>
      <c r="D865" s="764"/>
      <c r="E865" s="764"/>
      <c r="F865" s="764"/>
      <c r="G865" s="220" t="s">
        <v>185</v>
      </c>
      <c r="H865" s="220" t="s">
        <v>186</v>
      </c>
      <c r="I865" s="216" t="s">
        <v>184</v>
      </c>
      <c r="J865" s="214" t="s">
        <v>179</v>
      </c>
    </row>
    <row r="866" spans="2:10" x14ac:dyDescent="0.2">
      <c r="B866" s="693"/>
      <c r="C866" s="693"/>
      <c r="D866" s="693"/>
      <c r="E866" s="693"/>
      <c r="F866" s="693"/>
      <c r="G866" s="103">
        <v>13.1</v>
      </c>
      <c r="H866" s="103">
        <v>1.6</v>
      </c>
      <c r="I866" s="217">
        <v>20.96</v>
      </c>
      <c r="J866" s="695" t="s">
        <v>184</v>
      </c>
    </row>
    <row r="867" spans="2:10" x14ac:dyDescent="0.2">
      <c r="B867" s="680" t="s">
        <v>180</v>
      </c>
      <c r="C867" s="681"/>
      <c r="D867" s="681"/>
      <c r="E867" s="681"/>
      <c r="F867" s="681"/>
      <c r="G867" s="681"/>
      <c r="H867" s="682"/>
      <c r="I867" s="174">
        <v>20.96</v>
      </c>
      <c r="J867" s="765"/>
    </row>
    <row r="868" spans="2:10" ht="12.75" customHeight="1" x14ac:dyDescent="0.2">
      <c r="B868" s="213" t="s">
        <v>1179</v>
      </c>
      <c r="C868" s="213">
        <v>96617</v>
      </c>
      <c r="D868" s="679" t="s">
        <v>1650</v>
      </c>
      <c r="E868" s="679"/>
      <c r="F868" s="679"/>
      <c r="G868" s="679"/>
      <c r="H868" s="679"/>
      <c r="I868" s="679"/>
      <c r="J868" s="213" t="s">
        <v>42</v>
      </c>
    </row>
    <row r="869" spans="2:10" x14ac:dyDescent="0.2">
      <c r="B869" s="720" t="s">
        <v>175</v>
      </c>
      <c r="C869" s="801"/>
      <c r="D869" s="801"/>
      <c r="E869" s="801"/>
      <c r="F869" s="801"/>
      <c r="G869" s="801"/>
      <c r="H869" s="721"/>
      <c r="I869" s="216" t="s">
        <v>178</v>
      </c>
      <c r="J869" s="704" t="s">
        <v>184</v>
      </c>
    </row>
    <row r="870" spans="2:10" ht="12.75" customHeight="1" x14ac:dyDescent="0.2">
      <c r="B870" s="793"/>
      <c r="C870" s="794"/>
      <c r="D870" s="794"/>
      <c r="E870" s="794"/>
      <c r="F870" s="794"/>
      <c r="G870" s="794"/>
      <c r="H870" s="795"/>
      <c r="I870" s="223">
        <v>26.2</v>
      </c>
      <c r="J870" s="705"/>
    </row>
    <row r="871" spans="2:10" x14ac:dyDescent="0.2">
      <c r="B871" s="706" t="s">
        <v>180</v>
      </c>
      <c r="C871" s="707"/>
      <c r="D871" s="707"/>
      <c r="E871" s="707"/>
      <c r="F871" s="707"/>
      <c r="G871" s="707"/>
      <c r="H871" s="708"/>
      <c r="I871" s="175">
        <v>26.2</v>
      </c>
      <c r="J871" s="802"/>
    </row>
    <row r="872" spans="2:10" ht="12.75" customHeight="1" x14ac:dyDescent="0.2">
      <c r="B872" s="213" t="s">
        <v>1180</v>
      </c>
      <c r="C872" s="213">
        <v>96540</v>
      </c>
      <c r="D872" s="679" t="s">
        <v>1652</v>
      </c>
      <c r="E872" s="679"/>
      <c r="F872" s="679"/>
      <c r="G872" s="679"/>
      <c r="H872" s="679"/>
      <c r="I872" s="679"/>
      <c r="J872" s="213" t="s">
        <v>42</v>
      </c>
    </row>
    <row r="873" spans="2:10" x14ac:dyDescent="0.2">
      <c r="B873" s="686" t="s">
        <v>175</v>
      </c>
      <c r="C873" s="687"/>
      <c r="D873" s="687"/>
      <c r="E873" s="687"/>
      <c r="F873" s="687"/>
      <c r="G873" s="687"/>
      <c r="H873" s="688"/>
      <c r="I873" s="216" t="s">
        <v>178</v>
      </c>
      <c r="J873" s="168" t="s">
        <v>179</v>
      </c>
    </row>
    <row r="874" spans="2:10" x14ac:dyDescent="0.2">
      <c r="B874" s="683" t="s">
        <v>592</v>
      </c>
      <c r="C874" s="684"/>
      <c r="D874" s="684"/>
      <c r="E874" s="684"/>
      <c r="F874" s="684"/>
      <c r="G874" s="684"/>
      <c r="H874" s="685"/>
      <c r="I874" s="217">
        <v>61.3</v>
      </c>
      <c r="J874" s="695" t="s">
        <v>178</v>
      </c>
    </row>
    <row r="875" spans="2:10" x14ac:dyDescent="0.2">
      <c r="B875" s="706" t="s">
        <v>180</v>
      </c>
      <c r="C875" s="707"/>
      <c r="D875" s="707"/>
      <c r="E875" s="707"/>
      <c r="F875" s="707"/>
      <c r="G875" s="707"/>
      <c r="H875" s="708"/>
      <c r="I875" s="175">
        <v>61.3</v>
      </c>
      <c r="J875" s="765"/>
    </row>
    <row r="876" spans="2:10" ht="12.75" customHeight="1" x14ac:dyDescent="0.2">
      <c r="B876" s="213" t="s">
        <v>1181</v>
      </c>
      <c r="C876" s="213">
        <v>96543</v>
      </c>
      <c r="D876" s="679" t="s">
        <v>1654</v>
      </c>
      <c r="E876" s="679"/>
      <c r="F876" s="679"/>
      <c r="G876" s="679"/>
      <c r="H876" s="679"/>
      <c r="I876" s="679"/>
      <c r="J876" s="213" t="s">
        <v>147</v>
      </c>
    </row>
    <row r="877" spans="2:10" x14ac:dyDescent="0.2">
      <c r="B877" s="686" t="s">
        <v>175</v>
      </c>
      <c r="C877" s="687"/>
      <c r="D877" s="687"/>
      <c r="E877" s="687"/>
      <c r="F877" s="687"/>
      <c r="G877" s="687"/>
      <c r="H877" s="688"/>
      <c r="I877" s="216" t="s">
        <v>2122</v>
      </c>
      <c r="J877" s="168" t="s">
        <v>179</v>
      </c>
    </row>
    <row r="878" spans="2:10" x14ac:dyDescent="0.2">
      <c r="B878" s="683" t="s">
        <v>592</v>
      </c>
      <c r="C878" s="684"/>
      <c r="D878" s="684"/>
      <c r="E878" s="684"/>
      <c r="F878" s="684"/>
      <c r="G878" s="684"/>
      <c r="H878" s="685"/>
      <c r="I878" s="171">
        <v>113</v>
      </c>
      <c r="J878" s="695" t="s">
        <v>2122</v>
      </c>
    </row>
    <row r="879" spans="2:10" x14ac:dyDescent="0.2">
      <c r="B879" s="680" t="s">
        <v>180</v>
      </c>
      <c r="C879" s="681"/>
      <c r="D879" s="681"/>
      <c r="E879" s="681"/>
      <c r="F879" s="681"/>
      <c r="G879" s="681"/>
      <c r="H879" s="682"/>
      <c r="I879" s="225">
        <v>113</v>
      </c>
      <c r="J879" s="765"/>
    </row>
    <row r="880" spans="2:10" ht="12.75" customHeight="1" x14ac:dyDescent="0.2">
      <c r="B880" s="213" t="s">
        <v>1182</v>
      </c>
      <c r="C880" s="213">
        <v>96544</v>
      </c>
      <c r="D880" s="679" t="s">
        <v>1656</v>
      </c>
      <c r="E880" s="679"/>
      <c r="F880" s="679"/>
      <c r="G880" s="679"/>
      <c r="H880" s="679"/>
      <c r="I880" s="679"/>
      <c r="J880" s="213" t="s">
        <v>147</v>
      </c>
    </row>
    <row r="881" spans="2:10" x14ac:dyDescent="0.2">
      <c r="B881" s="686" t="s">
        <v>175</v>
      </c>
      <c r="C881" s="687"/>
      <c r="D881" s="687"/>
      <c r="E881" s="687"/>
      <c r="F881" s="687"/>
      <c r="G881" s="687"/>
      <c r="H881" s="688"/>
      <c r="I881" s="216" t="s">
        <v>2122</v>
      </c>
      <c r="J881" s="168" t="s">
        <v>179</v>
      </c>
    </row>
    <row r="882" spans="2:10" x14ac:dyDescent="0.2">
      <c r="B882" s="683" t="s">
        <v>592</v>
      </c>
      <c r="C882" s="684"/>
      <c r="D882" s="684"/>
      <c r="E882" s="684"/>
      <c r="F882" s="684"/>
      <c r="G882" s="684"/>
      <c r="H882" s="685"/>
      <c r="I882" s="171">
        <v>2.7</v>
      </c>
      <c r="J882" s="695" t="s">
        <v>2122</v>
      </c>
    </row>
    <row r="883" spans="2:10" x14ac:dyDescent="0.2">
      <c r="B883" s="680" t="s">
        <v>180</v>
      </c>
      <c r="C883" s="681"/>
      <c r="D883" s="681"/>
      <c r="E883" s="681"/>
      <c r="F883" s="681"/>
      <c r="G883" s="681"/>
      <c r="H883" s="682"/>
      <c r="I883" s="225">
        <v>2.7</v>
      </c>
      <c r="J883" s="765"/>
    </row>
    <row r="884" spans="2:10" ht="12.75" customHeight="1" x14ac:dyDescent="0.2">
      <c r="B884" s="213" t="s">
        <v>1183</v>
      </c>
      <c r="C884" s="213">
        <v>96545</v>
      </c>
      <c r="D884" s="679" t="s">
        <v>1658</v>
      </c>
      <c r="E884" s="679"/>
      <c r="F884" s="679"/>
      <c r="G884" s="679"/>
      <c r="H884" s="679"/>
      <c r="I884" s="679"/>
      <c r="J884" s="213" t="s">
        <v>147</v>
      </c>
    </row>
    <row r="885" spans="2:10" x14ac:dyDescent="0.2">
      <c r="B885" s="686" t="s">
        <v>175</v>
      </c>
      <c r="C885" s="687"/>
      <c r="D885" s="687"/>
      <c r="E885" s="687"/>
      <c r="F885" s="687"/>
      <c r="G885" s="687"/>
      <c r="H885" s="688"/>
      <c r="I885" s="216" t="s">
        <v>2122</v>
      </c>
      <c r="J885" s="168" t="s">
        <v>179</v>
      </c>
    </row>
    <row r="886" spans="2:10" x14ac:dyDescent="0.2">
      <c r="B886" s="683" t="s">
        <v>592</v>
      </c>
      <c r="C886" s="684"/>
      <c r="D886" s="684"/>
      <c r="E886" s="684"/>
      <c r="F886" s="684"/>
      <c r="G886" s="684"/>
      <c r="H886" s="685"/>
      <c r="I886" s="171">
        <v>145</v>
      </c>
      <c r="J886" s="695" t="s">
        <v>2122</v>
      </c>
    </row>
    <row r="887" spans="2:10" x14ac:dyDescent="0.2">
      <c r="B887" s="680" t="s">
        <v>180</v>
      </c>
      <c r="C887" s="681"/>
      <c r="D887" s="681"/>
      <c r="E887" s="681"/>
      <c r="F887" s="681"/>
      <c r="G887" s="681"/>
      <c r="H887" s="682"/>
      <c r="I887" s="225">
        <v>145</v>
      </c>
      <c r="J887" s="765"/>
    </row>
    <row r="888" spans="2:10" ht="12.75" customHeight="1" x14ac:dyDescent="0.2">
      <c r="B888" s="213" t="s">
        <v>1184</v>
      </c>
      <c r="C888" s="213">
        <v>96546</v>
      </c>
      <c r="D888" s="679" t="s">
        <v>1660</v>
      </c>
      <c r="E888" s="679"/>
      <c r="F888" s="679"/>
      <c r="G888" s="679"/>
      <c r="H888" s="679"/>
      <c r="I888" s="679"/>
      <c r="J888" s="213" t="s">
        <v>147</v>
      </c>
    </row>
    <row r="889" spans="2:10" x14ac:dyDescent="0.2">
      <c r="B889" s="686" t="s">
        <v>175</v>
      </c>
      <c r="C889" s="687"/>
      <c r="D889" s="687"/>
      <c r="E889" s="687"/>
      <c r="F889" s="687"/>
      <c r="G889" s="687"/>
      <c r="H889" s="688"/>
      <c r="I889" s="216" t="s">
        <v>2122</v>
      </c>
      <c r="J889" s="168" t="s">
        <v>179</v>
      </c>
    </row>
    <row r="890" spans="2:10" x14ac:dyDescent="0.2">
      <c r="B890" s="683" t="s">
        <v>592</v>
      </c>
      <c r="C890" s="684"/>
      <c r="D890" s="684"/>
      <c r="E890" s="684"/>
      <c r="F890" s="684"/>
      <c r="G890" s="684"/>
      <c r="H890" s="685"/>
      <c r="I890" s="171">
        <v>132</v>
      </c>
      <c r="J890" s="695" t="s">
        <v>2122</v>
      </c>
    </row>
    <row r="891" spans="2:10" x14ac:dyDescent="0.2">
      <c r="B891" s="680" t="s">
        <v>180</v>
      </c>
      <c r="C891" s="681"/>
      <c r="D891" s="681"/>
      <c r="E891" s="681"/>
      <c r="F891" s="681"/>
      <c r="G891" s="681"/>
      <c r="H891" s="682"/>
      <c r="I891" s="225">
        <v>132</v>
      </c>
      <c r="J891" s="765"/>
    </row>
    <row r="892" spans="2:10" ht="12.75" customHeight="1" x14ac:dyDescent="0.2">
      <c r="B892" s="213" t="s">
        <v>1185</v>
      </c>
      <c r="C892" s="213">
        <v>104920</v>
      </c>
      <c r="D892" s="679" t="s">
        <v>1662</v>
      </c>
      <c r="E892" s="679"/>
      <c r="F892" s="679"/>
      <c r="G892" s="679"/>
      <c r="H892" s="679"/>
      <c r="I892" s="679"/>
      <c r="J892" s="213" t="s">
        <v>147</v>
      </c>
    </row>
    <row r="893" spans="2:10" x14ac:dyDescent="0.2">
      <c r="B893" s="686" t="s">
        <v>175</v>
      </c>
      <c r="C893" s="687"/>
      <c r="D893" s="687"/>
      <c r="E893" s="687"/>
      <c r="F893" s="687"/>
      <c r="G893" s="687"/>
      <c r="H893" s="688"/>
      <c r="I893" s="216" t="s">
        <v>2122</v>
      </c>
      <c r="J893" s="168" t="s">
        <v>179</v>
      </c>
    </row>
    <row r="894" spans="2:10" x14ac:dyDescent="0.2">
      <c r="B894" s="683" t="s">
        <v>592</v>
      </c>
      <c r="C894" s="684"/>
      <c r="D894" s="684"/>
      <c r="E894" s="684"/>
      <c r="F894" s="684"/>
      <c r="G894" s="684"/>
      <c r="H894" s="685"/>
      <c r="I894" s="171">
        <v>211.3</v>
      </c>
      <c r="J894" s="695" t="s">
        <v>2122</v>
      </c>
    </row>
    <row r="895" spans="2:10" x14ac:dyDescent="0.2">
      <c r="B895" s="680" t="s">
        <v>180</v>
      </c>
      <c r="C895" s="681"/>
      <c r="D895" s="681"/>
      <c r="E895" s="681"/>
      <c r="F895" s="681"/>
      <c r="G895" s="681"/>
      <c r="H895" s="682"/>
      <c r="I895" s="225">
        <v>211.3</v>
      </c>
      <c r="J895" s="765"/>
    </row>
    <row r="896" spans="2:10" ht="12.75" customHeight="1" x14ac:dyDescent="0.2">
      <c r="B896" s="213" t="s">
        <v>1186</v>
      </c>
      <c r="C896" s="213">
        <v>94965</v>
      </c>
      <c r="D896" s="679" t="s">
        <v>1664</v>
      </c>
      <c r="E896" s="679"/>
      <c r="F896" s="679"/>
      <c r="G896" s="679"/>
      <c r="H896" s="679"/>
      <c r="I896" s="679"/>
      <c r="J896" s="213" t="s">
        <v>1626</v>
      </c>
    </row>
    <row r="897" spans="2:10" x14ac:dyDescent="0.2">
      <c r="B897" s="686" t="s">
        <v>175</v>
      </c>
      <c r="C897" s="687"/>
      <c r="D897" s="687"/>
      <c r="E897" s="687"/>
      <c r="F897" s="687"/>
      <c r="G897" s="687"/>
      <c r="H897" s="688"/>
      <c r="I897" s="216" t="s">
        <v>184</v>
      </c>
      <c r="J897" s="168" t="s">
        <v>179</v>
      </c>
    </row>
    <row r="898" spans="2:10" x14ac:dyDescent="0.2">
      <c r="B898" s="683" t="s">
        <v>592</v>
      </c>
      <c r="C898" s="684"/>
      <c r="D898" s="684"/>
      <c r="E898" s="684"/>
      <c r="F898" s="684"/>
      <c r="G898" s="684"/>
      <c r="H898" s="685"/>
      <c r="I898" s="171">
        <v>13.1</v>
      </c>
      <c r="J898" s="695" t="s">
        <v>184</v>
      </c>
    </row>
    <row r="899" spans="2:10" x14ac:dyDescent="0.2">
      <c r="B899" s="680" t="s">
        <v>180</v>
      </c>
      <c r="C899" s="681"/>
      <c r="D899" s="681"/>
      <c r="E899" s="681"/>
      <c r="F899" s="681"/>
      <c r="G899" s="681"/>
      <c r="H899" s="682"/>
      <c r="I899" s="225">
        <v>13.1</v>
      </c>
      <c r="J899" s="765"/>
    </row>
    <row r="900" spans="2:10" ht="12.75" customHeight="1" x14ac:dyDescent="0.2">
      <c r="B900" s="213" t="s">
        <v>1187</v>
      </c>
      <c r="C900" s="213">
        <v>103670</v>
      </c>
      <c r="D900" s="679" t="s">
        <v>1666</v>
      </c>
      <c r="E900" s="679"/>
      <c r="F900" s="679"/>
      <c r="G900" s="679"/>
      <c r="H900" s="679"/>
      <c r="I900" s="679"/>
      <c r="J900" s="213" t="s">
        <v>1626</v>
      </c>
    </row>
    <row r="901" spans="2:10" x14ac:dyDescent="0.2">
      <c r="B901" s="686" t="s">
        <v>175</v>
      </c>
      <c r="C901" s="687"/>
      <c r="D901" s="687"/>
      <c r="E901" s="687"/>
      <c r="F901" s="687"/>
      <c r="G901" s="687"/>
      <c r="H901" s="688"/>
      <c r="I901" s="216" t="s">
        <v>184</v>
      </c>
      <c r="J901" s="168" t="s">
        <v>179</v>
      </c>
    </row>
    <row r="902" spans="2:10" x14ac:dyDescent="0.2">
      <c r="B902" s="683" t="s">
        <v>648</v>
      </c>
      <c r="C902" s="684"/>
      <c r="D902" s="684"/>
      <c r="E902" s="684"/>
      <c r="F902" s="684"/>
      <c r="G902" s="684"/>
      <c r="H902" s="685"/>
      <c r="I902" s="171">
        <v>13.1</v>
      </c>
      <c r="J902" s="695" t="s">
        <v>184</v>
      </c>
    </row>
    <row r="903" spans="2:10" x14ac:dyDescent="0.2">
      <c r="B903" s="680" t="s">
        <v>180</v>
      </c>
      <c r="C903" s="681"/>
      <c r="D903" s="681"/>
      <c r="E903" s="681"/>
      <c r="F903" s="681"/>
      <c r="G903" s="681"/>
      <c r="H903" s="682"/>
      <c r="I903" s="225">
        <v>13.1</v>
      </c>
      <c r="J903" s="765"/>
    </row>
    <row r="904" spans="2:10" ht="12.75" customHeight="1" x14ac:dyDescent="0.2">
      <c r="B904" s="213" t="s">
        <v>1188</v>
      </c>
      <c r="C904" s="213">
        <v>98557</v>
      </c>
      <c r="D904" s="679" t="s">
        <v>1668</v>
      </c>
      <c r="E904" s="679"/>
      <c r="F904" s="679"/>
      <c r="G904" s="679"/>
      <c r="H904" s="679"/>
      <c r="I904" s="679"/>
      <c r="J904" s="213" t="s">
        <v>42</v>
      </c>
    </row>
    <row r="905" spans="2:10" x14ac:dyDescent="0.2">
      <c r="B905" s="686" t="s">
        <v>175</v>
      </c>
      <c r="C905" s="687"/>
      <c r="D905" s="687"/>
      <c r="E905" s="687"/>
      <c r="F905" s="687"/>
      <c r="G905" s="687"/>
      <c r="H905" s="688"/>
      <c r="I905" s="216" t="s">
        <v>178</v>
      </c>
      <c r="J905" s="168" t="s">
        <v>179</v>
      </c>
    </row>
    <row r="906" spans="2:10" x14ac:dyDescent="0.2">
      <c r="B906" s="683" t="s">
        <v>649</v>
      </c>
      <c r="C906" s="684"/>
      <c r="D906" s="684"/>
      <c r="E906" s="684"/>
      <c r="F906" s="684"/>
      <c r="G906" s="684"/>
      <c r="H906" s="685"/>
      <c r="I906" s="171">
        <v>61.3</v>
      </c>
      <c r="J906" s="695" t="s">
        <v>178</v>
      </c>
    </row>
    <row r="907" spans="2:10" x14ac:dyDescent="0.2">
      <c r="B907" s="680" t="s">
        <v>180</v>
      </c>
      <c r="C907" s="681"/>
      <c r="D907" s="681"/>
      <c r="E907" s="681"/>
      <c r="F907" s="681"/>
      <c r="G907" s="681"/>
      <c r="H907" s="682"/>
      <c r="I907" s="225">
        <v>61.3</v>
      </c>
      <c r="J907" s="765"/>
    </row>
    <row r="908" spans="2:10" ht="12.75" customHeight="1" x14ac:dyDescent="0.2">
      <c r="B908" s="213" t="s">
        <v>1607</v>
      </c>
      <c r="C908" s="213">
        <v>93382</v>
      </c>
      <c r="D908" s="679" t="s">
        <v>1670</v>
      </c>
      <c r="E908" s="679"/>
      <c r="F908" s="679"/>
      <c r="G908" s="679"/>
      <c r="H908" s="679"/>
      <c r="I908" s="679"/>
      <c r="J908" s="213" t="s">
        <v>1626</v>
      </c>
    </row>
    <row r="909" spans="2:10" x14ac:dyDescent="0.2">
      <c r="B909" s="686" t="s">
        <v>175</v>
      </c>
      <c r="C909" s="687"/>
      <c r="D909" s="687"/>
      <c r="E909" s="687"/>
      <c r="F909" s="687"/>
      <c r="G909" s="687"/>
      <c r="H909" s="688"/>
      <c r="I909" s="216" t="s">
        <v>184</v>
      </c>
      <c r="J909" s="168" t="s">
        <v>179</v>
      </c>
    </row>
    <row r="910" spans="2:10" x14ac:dyDescent="0.2">
      <c r="B910" s="683"/>
      <c r="C910" s="684"/>
      <c r="D910" s="684"/>
      <c r="E910" s="684"/>
      <c r="F910" s="684"/>
      <c r="G910" s="684"/>
      <c r="H910" s="685"/>
      <c r="I910" s="171">
        <v>7.8600000000000012</v>
      </c>
      <c r="J910" s="695" t="s">
        <v>184</v>
      </c>
    </row>
    <row r="911" spans="2:10" x14ac:dyDescent="0.2">
      <c r="B911" s="680" t="s">
        <v>180</v>
      </c>
      <c r="C911" s="681"/>
      <c r="D911" s="681"/>
      <c r="E911" s="681"/>
      <c r="F911" s="681"/>
      <c r="G911" s="681"/>
      <c r="H911" s="682"/>
      <c r="I911" s="225">
        <v>7.8600000000000012</v>
      </c>
      <c r="J911" s="765"/>
    </row>
    <row r="912" spans="2:10" x14ac:dyDescent="0.2">
      <c r="B912" s="106" t="s">
        <v>656</v>
      </c>
      <c r="C912" s="212"/>
      <c r="D912" s="61" t="s">
        <v>591</v>
      </c>
      <c r="E912" s="61"/>
      <c r="F912" s="61"/>
      <c r="G912" s="61"/>
      <c r="H912" s="61"/>
      <c r="I912" s="61"/>
      <c r="J912" s="62"/>
    </row>
    <row r="913" spans="2:10" ht="12.75" customHeight="1" x14ac:dyDescent="0.2">
      <c r="B913" s="213" t="s">
        <v>1189</v>
      </c>
      <c r="C913" s="213">
        <v>96527</v>
      </c>
      <c r="D913" s="679" t="s">
        <v>1672</v>
      </c>
      <c r="E913" s="679"/>
      <c r="F913" s="679"/>
      <c r="G913" s="679"/>
      <c r="H913" s="679"/>
      <c r="I913" s="679"/>
      <c r="J913" s="213" t="s">
        <v>1626</v>
      </c>
    </row>
    <row r="914" spans="2:10" x14ac:dyDescent="0.2">
      <c r="B914" s="761" t="s">
        <v>175</v>
      </c>
      <c r="C914" s="762"/>
      <c r="D914" s="762"/>
      <c r="E914" s="762"/>
      <c r="F914" s="763"/>
      <c r="G914" s="220" t="s">
        <v>185</v>
      </c>
      <c r="H914" s="220" t="s">
        <v>186</v>
      </c>
      <c r="I914" s="216" t="s">
        <v>184</v>
      </c>
      <c r="J914" s="214" t="s">
        <v>179</v>
      </c>
    </row>
    <row r="915" spans="2:10" x14ac:dyDescent="0.2">
      <c r="B915" s="701"/>
      <c r="C915" s="799"/>
      <c r="D915" s="799"/>
      <c r="E915" s="799"/>
      <c r="F915" s="800"/>
      <c r="G915" s="103">
        <v>3.1</v>
      </c>
      <c r="H915" s="103">
        <v>1.6</v>
      </c>
      <c r="I915" s="217">
        <v>4.9600000000000009</v>
      </c>
      <c r="J915" s="695" t="s">
        <v>184</v>
      </c>
    </row>
    <row r="916" spans="2:10" x14ac:dyDescent="0.2">
      <c r="B916" s="706" t="s">
        <v>180</v>
      </c>
      <c r="C916" s="707"/>
      <c r="D916" s="707"/>
      <c r="E916" s="681"/>
      <c r="F916" s="681"/>
      <c r="G916" s="681"/>
      <c r="H916" s="682"/>
      <c r="I916" s="174">
        <v>4.9600000000000009</v>
      </c>
      <c r="J916" s="765"/>
    </row>
    <row r="917" spans="2:10" ht="12.75" customHeight="1" x14ac:dyDescent="0.2">
      <c r="B917" s="213" t="s">
        <v>1190</v>
      </c>
      <c r="C917" s="213">
        <v>96542</v>
      </c>
      <c r="D917" s="679" t="s">
        <v>1674</v>
      </c>
      <c r="E917" s="679"/>
      <c r="F917" s="679"/>
      <c r="G917" s="679"/>
      <c r="H917" s="679"/>
      <c r="I917" s="679"/>
      <c r="J917" s="213" t="s">
        <v>42</v>
      </c>
    </row>
    <row r="918" spans="2:10" x14ac:dyDescent="0.2">
      <c r="B918" s="686" t="s">
        <v>175</v>
      </c>
      <c r="C918" s="687"/>
      <c r="D918" s="687"/>
      <c r="E918" s="687"/>
      <c r="F918" s="687"/>
      <c r="G918" s="687"/>
      <c r="H918" s="688"/>
      <c r="I918" s="216" t="s">
        <v>178</v>
      </c>
      <c r="J918" s="168" t="s">
        <v>179</v>
      </c>
    </row>
    <row r="919" spans="2:10" x14ac:dyDescent="0.2">
      <c r="B919" s="683" t="s">
        <v>592</v>
      </c>
      <c r="C919" s="684"/>
      <c r="D919" s="684"/>
      <c r="E919" s="684"/>
      <c r="F919" s="684"/>
      <c r="G919" s="684"/>
      <c r="H919" s="685"/>
      <c r="I919" s="171">
        <v>51.8</v>
      </c>
      <c r="J919" s="695" t="s">
        <v>178</v>
      </c>
    </row>
    <row r="920" spans="2:10" x14ac:dyDescent="0.2">
      <c r="B920" s="680" t="s">
        <v>180</v>
      </c>
      <c r="C920" s="681"/>
      <c r="D920" s="681"/>
      <c r="E920" s="681"/>
      <c r="F920" s="681"/>
      <c r="G920" s="681"/>
      <c r="H920" s="682"/>
      <c r="I920" s="225">
        <v>51.8</v>
      </c>
      <c r="J920" s="765"/>
    </row>
    <row r="921" spans="2:10" ht="12.75" customHeight="1" x14ac:dyDescent="0.2">
      <c r="B921" s="213" t="s">
        <v>1191</v>
      </c>
      <c r="C921" s="213">
        <v>95241</v>
      </c>
      <c r="D921" s="679" t="s">
        <v>1676</v>
      </c>
      <c r="E921" s="679"/>
      <c r="F921" s="679"/>
      <c r="G921" s="679"/>
      <c r="H921" s="679"/>
      <c r="I921" s="679"/>
      <c r="J921" s="213" t="s">
        <v>42</v>
      </c>
    </row>
    <row r="922" spans="2:10" x14ac:dyDescent="0.2">
      <c r="B922" s="686" t="s">
        <v>175</v>
      </c>
      <c r="C922" s="687"/>
      <c r="D922" s="687"/>
      <c r="E922" s="687"/>
      <c r="F922" s="687"/>
      <c r="G922" s="687"/>
      <c r="H922" s="688"/>
      <c r="I922" s="216" t="s">
        <v>178</v>
      </c>
      <c r="J922" s="168" t="s">
        <v>179</v>
      </c>
    </row>
    <row r="923" spans="2:10" x14ac:dyDescent="0.2">
      <c r="B923" s="683" t="s">
        <v>592</v>
      </c>
      <c r="C923" s="684"/>
      <c r="D923" s="684"/>
      <c r="E923" s="684"/>
      <c r="F923" s="684"/>
      <c r="G923" s="684"/>
      <c r="H923" s="685"/>
      <c r="I923" s="171">
        <v>12.95</v>
      </c>
      <c r="J923" s="695" t="s">
        <v>178</v>
      </c>
    </row>
    <row r="924" spans="2:10" x14ac:dyDescent="0.2">
      <c r="B924" s="680" t="s">
        <v>180</v>
      </c>
      <c r="C924" s="681"/>
      <c r="D924" s="681"/>
      <c r="E924" s="681"/>
      <c r="F924" s="681"/>
      <c r="G924" s="681"/>
      <c r="H924" s="682"/>
      <c r="I924" s="225">
        <v>12.95</v>
      </c>
      <c r="J924" s="765"/>
    </row>
    <row r="925" spans="2:10" ht="12.75" customHeight="1" x14ac:dyDescent="0.2">
      <c r="B925" s="213" t="s">
        <v>1192</v>
      </c>
      <c r="C925" s="213">
        <v>96543</v>
      </c>
      <c r="D925" s="679" t="s">
        <v>1654</v>
      </c>
      <c r="E925" s="679"/>
      <c r="F925" s="679"/>
      <c r="G925" s="679"/>
      <c r="H925" s="679"/>
      <c r="I925" s="679"/>
      <c r="J925" s="213" t="s">
        <v>147</v>
      </c>
    </row>
    <row r="926" spans="2:10" x14ac:dyDescent="0.2">
      <c r="B926" s="686" t="s">
        <v>175</v>
      </c>
      <c r="C926" s="687"/>
      <c r="D926" s="687"/>
      <c r="E926" s="687"/>
      <c r="F926" s="687"/>
      <c r="G926" s="687"/>
      <c r="H926" s="688"/>
      <c r="I926" s="216" t="s">
        <v>2122</v>
      </c>
      <c r="J926" s="168" t="s">
        <v>179</v>
      </c>
    </row>
    <row r="927" spans="2:10" x14ac:dyDescent="0.2">
      <c r="B927" s="683" t="s">
        <v>592</v>
      </c>
      <c r="C927" s="684"/>
      <c r="D927" s="684"/>
      <c r="E927" s="684"/>
      <c r="F927" s="684"/>
      <c r="G927" s="684"/>
      <c r="H927" s="685"/>
      <c r="I927" s="171">
        <v>42.3</v>
      </c>
      <c r="J927" s="695" t="s">
        <v>2122</v>
      </c>
    </row>
    <row r="928" spans="2:10" x14ac:dyDescent="0.2">
      <c r="B928" s="680" t="s">
        <v>180</v>
      </c>
      <c r="C928" s="681"/>
      <c r="D928" s="681"/>
      <c r="E928" s="681"/>
      <c r="F928" s="681"/>
      <c r="G928" s="681"/>
      <c r="H928" s="682"/>
      <c r="I928" s="225">
        <v>42.3</v>
      </c>
      <c r="J928" s="765"/>
    </row>
    <row r="929" spans="2:10" ht="12.75" customHeight="1" x14ac:dyDescent="0.2">
      <c r="B929" s="213" t="s">
        <v>1193</v>
      </c>
      <c r="C929" s="213">
        <v>96544</v>
      </c>
      <c r="D929" s="679" t="s">
        <v>1656</v>
      </c>
      <c r="E929" s="679"/>
      <c r="F929" s="679"/>
      <c r="G929" s="679"/>
      <c r="H929" s="679"/>
      <c r="I929" s="679"/>
      <c r="J929" s="213" t="s">
        <v>147</v>
      </c>
    </row>
    <row r="930" spans="2:10" x14ac:dyDescent="0.2">
      <c r="B930" s="686" t="s">
        <v>175</v>
      </c>
      <c r="C930" s="687"/>
      <c r="D930" s="687"/>
      <c r="E930" s="687"/>
      <c r="F930" s="687"/>
      <c r="G930" s="687"/>
      <c r="H930" s="688"/>
      <c r="I930" s="216" t="s">
        <v>2122</v>
      </c>
      <c r="J930" s="168" t="s">
        <v>179</v>
      </c>
    </row>
    <row r="931" spans="2:10" x14ac:dyDescent="0.2">
      <c r="B931" s="683" t="s">
        <v>592</v>
      </c>
      <c r="C931" s="684"/>
      <c r="D931" s="684"/>
      <c r="E931" s="684"/>
      <c r="F931" s="684"/>
      <c r="G931" s="684"/>
      <c r="H931" s="685"/>
      <c r="I931" s="171">
        <v>0.2</v>
      </c>
      <c r="J931" s="695" t="s">
        <v>2122</v>
      </c>
    </row>
    <row r="932" spans="2:10" x14ac:dyDescent="0.2">
      <c r="B932" s="680" t="s">
        <v>180</v>
      </c>
      <c r="C932" s="681"/>
      <c r="D932" s="681"/>
      <c r="E932" s="681"/>
      <c r="F932" s="681"/>
      <c r="G932" s="681"/>
      <c r="H932" s="682"/>
      <c r="I932" s="225">
        <v>0.2</v>
      </c>
      <c r="J932" s="765"/>
    </row>
    <row r="933" spans="2:10" ht="12.75" customHeight="1" x14ac:dyDescent="0.2">
      <c r="B933" s="213" t="s">
        <v>1194</v>
      </c>
      <c r="C933" s="213">
        <v>96545</v>
      </c>
      <c r="D933" s="679" t="s">
        <v>1658</v>
      </c>
      <c r="E933" s="679"/>
      <c r="F933" s="679"/>
      <c r="G933" s="679"/>
      <c r="H933" s="679"/>
      <c r="I933" s="679"/>
      <c r="J933" s="213" t="s">
        <v>147</v>
      </c>
    </row>
    <row r="934" spans="2:10" x14ac:dyDescent="0.2">
      <c r="B934" s="686" t="s">
        <v>175</v>
      </c>
      <c r="C934" s="687"/>
      <c r="D934" s="687"/>
      <c r="E934" s="687"/>
      <c r="F934" s="687"/>
      <c r="G934" s="687"/>
      <c r="H934" s="688"/>
      <c r="I934" s="216" t="s">
        <v>2122</v>
      </c>
      <c r="J934" s="168" t="s">
        <v>179</v>
      </c>
    </row>
    <row r="935" spans="2:10" x14ac:dyDescent="0.2">
      <c r="B935" s="683" t="s">
        <v>592</v>
      </c>
      <c r="C935" s="684"/>
      <c r="D935" s="684"/>
      <c r="E935" s="684"/>
      <c r="F935" s="684"/>
      <c r="G935" s="684"/>
      <c r="H935" s="685"/>
      <c r="I935" s="171">
        <v>74.400000000000006</v>
      </c>
      <c r="J935" s="695" t="s">
        <v>2122</v>
      </c>
    </row>
    <row r="936" spans="2:10" x14ac:dyDescent="0.2">
      <c r="B936" s="680" t="s">
        <v>180</v>
      </c>
      <c r="C936" s="681"/>
      <c r="D936" s="681"/>
      <c r="E936" s="681"/>
      <c r="F936" s="681"/>
      <c r="G936" s="681"/>
      <c r="H936" s="682"/>
      <c r="I936" s="225">
        <v>74.400000000000006</v>
      </c>
      <c r="J936" s="765"/>
    </row>
    <row r="937" spans="2:10" ht="12.75" customHeight="1" x14ac:dyDescent="0.2">
      <c r="B937" s="213" t="s">
        <v>1195</v>
      </c>
      <c r="C937" s="213">
        <v>96546</v>
      </c>
      <c r="D937" s="679" t="s">
        <v>1660</v>
      </c>
      <c r="E937" s="679"/>
      <c r="F937" s="679"/>
      <c r="G937" s="679"/>
      <c r="H937" s="679"/>
      <c r="I937" s="679"/>
      <c r="J937" s="213" t="s">
        <v>147</v>
      </c>
    </row>
    <row r="938" spans="2:10" x14ac:dyDescent="0.2">
      <c r="B938" s="686" t="s">
        <v>175</v>
      </c>
      <c r="C938" s="687"/>
      <c r="D938" s="687"/>
      <c r="E938" s="687"/>
      <c r="F938" s="687"/>
      <c r="G938" s="687"/>
      <c r="H938" s="688"/>
      <c r="I938" s="216" t="s">
        <v>2122</v>
      </c>
      <c r="J938" s="168" t="s">
        <v>179</v>
      </c>
    </row>
    <row r="939" spans="2:10" x14ac:dyDescent="0.2">
      <c r="B939" s="683" t="s">
        <v>592</v>
      </c>
      <c r="C939" s="684"/>
      <c r="D939" s="684"/>
      <c r="E939" s="684"/>
      <c r="F939" s="684"/>
      <c r="G939" s="684"/>
      <c r="H939" s="685"/>
      <c r="I939" s="171">
        <v>18.5</v>
      </c>
      <c r="J939" s="695" t="s">
        <v>2122</v>
      </c>
    </row>
    <row r="940" spans="2:10" x14ac:dyDescent="0.2">
      <c r="B940" s="680" t="s">
        <v>180</v>
      </c>
      <c r="C940" s="681"/>
      <c r="D940" s="681"/>
      <c r="E940" s="681"/>
      <c r="F940" s="681"/>
      <c r="G940" s="681"/>
      <c r="H940" s="682"/>
      <c r="I940" s="225">
        <v>18.5</v>
      </c>
      <c r="J940" s="765"/>
    </row>
    <row r="941" spans="2:10" ht="12.75" customHeight="1" x14ac:dyDescent="0.2">
      <c r="B941" s="213" t="s">
        <v>1196</v>
      </c>
      <c r="C941" s="213">
        <v>104920</v>
      </c>
      <c r="D941" s="679" t="s">
        <v>1662</v>
      </c>
      <c r="E941" s="679"/>
      <c r="F941" s="679"/>
      <c r="G941" s="679"/>
      <c r="H941" s="679"/>
      <c r="I941" s="679"/>
      <c r="J941" s="213" t="s">
        <v>147</v>
      </c>
    </row>
    <row r="942" spans="2:10" x14ac:dyDescent="0.2">
      <c r="B942" s="686" t="s">
        <v>175</v>
      </c>
      <c r="C942" s="687"/>
      <c r="D942" s="687"/>
      <c r="E942" s="687"/>
      <c r="F942" s="687"/>
      <c r="G942" s="687"/>
      <c r="H942" s="688"/>
      <c r="I942" s="216" t="s">
        <v>2122</v>
      </c>
      <c r="J942" s="168" t="s">
        <v>179</v>
      </c>
    </row>
    <row r="943" spans="2:10" x14ac:dyDescent="0.2">
      <c r="B943" s="683" t="s">
        <v>592</v>
      </c>
      <c r="C943" s="684"/>
      <c r="D943" s="684"/>
      <c r="E943" s="684"/>
      <c r="F943" s="684"/>
      <c r="G943" s="684"/>
      <c r="H943" s="685"/>
      <c r="I943" s="171">
        <v>9.5</v>
      </c>
      <c r="J943" s="695" t="s">
        <v>2122</v>
      </c>
    </row>
    <row r="944" spans="2:10" x14ac:dyDescent="0.2">
      <c r="B944" s="680" t="s">
        <v>180</v>
      </c>
      <c r="C944" s="681"/>
      <c r="D944" s="681"/>
      <c r="E944" s="681"/>
      <c r="F944" s="681"/>
      <c r="G944" s="681"/>
      <c r="H944" s="682"/>
      <c r="I944" s="225">
        <v>9.5</v>
      </c>
      <c r="J944" s="765"/>
    </row>
    <row r="945" spans="2:10" ht="12.75" customHeight="1" x14ac:dyDescent="0.2">
      <c r="B945" s="213" t="s">
        <v>1197</v>
      </c>
      <c r="C945" s="213">
        <v>104921</v>
      </c>
      <c r="D945" s="679" t="s">
        <v>1678</v>
      </c>
      <c r="E945" s="679"/>
      <c r="F945" s="679"/>
      <c r="G945" s="679"/>
      <c r="H945" s="679"/>
      <c r="I945" s="679"/>
      <c r="J945" s="213" t="s">
        <v>147</v>
      </c>
    </row>
    <row r="946" spans="2:10" x14ac:dyDescent="0.2">
      <c r="B946" s="686" t="s">
        <v>175</v>
      </c>
      <c r="C946" s="687"/>
      <c r="D946" s="687"/>
      <c r="E946" s="687"/>
      <c r="F946" s="687"/>
      <c r="G946" s="687"/>
      <c r="H946" s="688"/>
      <c r="I946" s="216" t="s">
        <v>2122</v>
      </c>
      <c r="J946" s="168" t="s">
        <v>179</v>
      </c>
    </row>
    <row r="947" spans="2:10" x14ac:dyDescent="0.2">
      <c r="B947" s="683" t="s">
        <v>592</v>
      </c>
      <c r="C947" s="684"/>
      <c r="D947" s="684"/>
      <c r="E947" s="684"/>
      <c r="F947" s="684"/>
      <c r="G947" s="684"/>
      <c r="H947" s="685"/>
      <c r="I947" s="171">
        <v>38.299999999999997</v>
      </c>
      <c r="J947" s="695" t="s">
        <v>2122</v>
      </c>
    </row>
    <row r="948" spans="2:10" x14ac:dyDescent="0.2">
      <c r="B948" s="680" t="s">
        <v>180</v>
      </c>
      <c r="C948" s="681"/>
      <c r="D948" s="681"/>
      <c r="E948" s="681"/>
      <c r="F948" s="681"/>
      <c r="G948" s="681"/>
      <c r="H948" s="682"/>
      <c r="I948" s="225">
        <v>38.299999999999997</v>
      </c>
      <c r="J948" s="765"/>
    </row>
    <row r="949" spans="2:10" ht="12.75" customHeight="1" x14ac:dyDescent="0.2">
      <c r="B949" s="213" t="s">
        <v>1198</v>
      </c>
      <c r="C949" s="213">
        <v>94965</v>
      </c>
      <c r="D949" s="679" t="s">
        <v>1664</v>
      </c>
      <c r="E949" s="679"/>
      <c r="F949" s="679"/>
      <c r="G949" s="679"/>
      <c r="H949" s="679"/>
      <c r="I949" s="679"/>
      <c r="J949" s="213" t="s">
        <v>1626</v>
      </c>
    </row>
    <row r="950" spans="2:10" x14ac:dyDescent="0.2">
      <c r="B950" s="686" t="s">
        <v>175</v>
      </c>
      <c r="C950" s="687"/>
      <c r="D950" s="687"/>
      <c r="E950" s="687"/>
      <c r="F950" s="687"/>
      <c r="G950" s="687"/>
      <c r="H950" s="688"/>
      <c r="I950" s="216" t="s">
        <v>184</v>
      </c>
      <c r="J950" s="168" t="s">
        <v>179</v>
      </c>
    </row>
    <row r="951" spans="2:10" x14ac:dyDescent="0.2">
      <c r="B951" s="683" t="s">
        <v>592</v>
      </c>
      <c r="C951" s="684"/>
      <c r="D951" s="684"/>
      <c r="E951" s="684"/>
      <c r="F951" s="684"/>
      <c r="G951" s="684"/>
      <c r="H951" s="685"/>
      <c r="I951" s="171">
        <v>3.1</v>
      </c>
      <c r="J951" s="695" t="s">
        <v>184</v>
      </c>
    </row>
    <row r="952" spans="2:10" x14ac:dyDescent="0.2">
      <c r="B952" s="680" t="s">
        <v>180</v>
      </c>
      <c r="C952" s="681"/>
      <c r="D952" s="681"/>
      <c r="E952" s="681"/>
      <c r="F952" s="681"/>
      <c r="G952" s="681"/>
      <c r="H952" s="682"/>
      <c r="I952" s="225">
        <v>3.1</v>
      </c>
      <c r="J952" s="765"/>
    </row>
    <row r="953" spans="2:10" ht="12.75" customHeight="1" x14ac:dyDescent="0.2">
      <c r="B953" s="213" t="s">
        <v>1199</v>
      </c>
      <c r="C953" s="213">
        <v>103670</v>
      </c>
      <c r="D953" s="679" t="s">
        <v>1666</v>
      </c>
      <c r="E953" s="679"/>
      <c r="F953" s="679"/>
      <c r="G953" s="679"/>
      <c r="H953" s="679"/>
      <c r="I953" s="679"/>
      <c r="J953" s="213" t="s">
        <v>1626</v>
      </c>
    </row>
    <row r="954" spans="2:10" x14ac:dyDescent="0.2">
      <c r="B954" s="686" t="s">
        <v>175</v>
      </c>
      <c r="C954" s="687"/>
      <c r="D954" s="687"/>
      <c r="E954" s="687"/>
      <c r="F954" s="687"/>
      <c r="G954" s="687"/>
      <c r="H954" s="688"/>
      <c r="I954" s="216" t="s">
        <v>184</v>
      </c>
      <c r="J954" s="168" t="s">
        <v>179</v>
      </c>
    </row>
    <row r="955" spans="2:10" x14ac:dyDescent="0.2">
      <c r="B955" s="683" t="s">
        <v>648</v>
      </c>
      <c r="C955" s="684"/>
      <c r="D955" s="684"/>
      <c r="E955" s="684"/>
      <c r="F955" s="684"/>
      <c r="G955" s="684"/>
      <c r="H955" s="685"/>
      <c r="I955" s="171">
        <v>3.1</v>
      </c>
      <c r="J955" s="695" t="s">
        <v>184</v>
      </c>
    </row>
    <row r="956" spans="2:10" x14ac:dyDescent="0.2">
      <c r="B956" s="680" t="s">
        <v>180</v>
      </c>
      <c r="C956" s="681"/>
      <c r="D956" s="681"/>
      <c r="E956" s="681"/>
      <c r="F956" s="681"/>
      <c r="G956" s="681"/>
      <c r="H956" s="682"/>
      <c r="I956" s="225">
        <v>3.1</v>
      </c>
      <c r="J956" s="765"/>
    </row>
    <row r="957" spans="2:10" ht="12.75" customHeight="1" x14ac:dyDescent="0.2">
      <c r="B957" s="213" t="s">
        <v>1200</v>
      </c>
      <c r="C957" s="213">
        <v>98557</v>
      </c>
      <c r="D957" s="679" t="s">
        <v>1668</v>
      </c>
      <c r="E957" s="679"/>
      <c r="F957" s="679"/>
      <c r="G957" s="679"/>
      <c r="H957" s="679"/>
      <c r="I957" s="679"/>
      <c r="J957" s="213" t="s">
        <v>42</v>
      </c>
    </row>
    <row r="958" spans="2:10" x14ac:dyDescent="0.2">
      <c r="B958" s="686" t="s">
        <v>175</v>
      </c>
      <c r="C958" s="687"/>
      <c r="D958" s="687"/>
      <c r="E958" s="687"/>
      <c r="F958" s="687"/>
      <c r="G958" s="687"/>
      <c r="H958" s="688"/>
      <c r="I958" s="216" t="s">
        <v>178</v>
      </c>
      <c r="J958" s="168" t="s">
        <v>179</v>
      </c>
    </row>
    <row r="959" spans="2:10" x14ac:dyDescent="0.2">
      <c r="B959" s="683" t="s">
        <v>649</v>
      </c>
      <c r="C959" s="684"/>
      <c r="D959" s="684"/>
      <c r="E959" s="684"/>
      <c r="F959" s="684"/>
      <c r="G959" s="684"/>
      <c r="H959" s="685"/>
      <c r="I959" s="171">
        <v>51.8</v>
      </c>
      <c r="J959" s="695" t="s">
        <v>178</v>
      </c>
    </row>
    <row r="960" spans="2:10" x14ac:dyDescent="0.2">
      <c r="B960" s="680" t="s">
        <v>180</v>
      </c>
      <c r="C960" s="681"/>
      <c r="D960" s="681"/>
      <c r="E960" s="681"/>
      <c r="F960" s="681"/>
      <c r="G960" s="681"/>
      <c r="H960" s="682"/>
      <c r="I960" s="225">
        <v>51.8</v>
      </c>
      <c r="J960" s="765"/>
    </row>
    <row r="961" spans="2:10" ht="12.75" customHeight="1" x14ac:dyDescent="0.2">
      <c r="B961" s="213" t="s">
        <v>1201</v>
      </c>
      <c r="C961" s="213">
        <v>93382</v>
      </c>
      <c r="D961" s="679" t="s">
        <v>1670</v>
      </c>
      <c r="E961" s="679"/>
      <c r="F961" s="679"/>
      <c r="G961" s="679"/>
      <c r="H961" s="679"/>
      <c r="I961" s="679"/>
      <c r="J961" s="213" t="s">
        <v>1626</v>
      </c>
    </row>
    <row r="962" spans="2:10" x14ac:dyDescent="0.2">
      <c r="B962" s="686" t="s">
        <v>175</v>
      </c>
      <c r="C962" s="687"/>
      <c r="D962" s="687"/>
      <c r="E962" s="687"/>
      <c r="F962" s="687"/>
      <c r="G962" s="687"/>
      <c r="H962" s="688"/>
      <c r="I962" s="216" t="s">
        <v>184</v>
      </c>
      <c r="J962" s="168" t="s">
        <v>179</v>
      </c>
    </row>
    <row r="963" spans="2:10" x14ac:dyDescent="0.2">
      <c r="B963" s="701" t="s">
        <v>593</v>
      </c>
      <c r="C963" s="684"/>
      <c r="D963" s="684"/>
      <c r="E963" s="684"/>
      <c r="F963" s="684"/>
      <c r="G963" s="684"/>
      <c r="H963" s="685"/>
      <c r="I963" s="171">
        <v>1.8600000000000008</v>
      </c>
      <c r="J963" s="695" t="s">
        <v>184</v>
      </c>
    </row>
    <row r="964" spans="2:10" x14ac:dyDescent="0.2">
      <c r="B964" s="680" t="s">
        <v>180</v>
      </c>
      <c r="C964" s="681"/>
      <c r="D964" s="681"/>
      <c r="E964" s="681"/>
      <c r="F964" s="681"/>
      <c r="G964" s="681"/>
      <c r="H964" s="682"/>
      <c r="I964" s="225">
        <v>1.8600000000000008</v>
      </c>
      <c r="J964" s="765"/>
    </row>
    <row r="965" spans="2:10" x14ac:dyDescent="0.2">
      <c r="B965" s="106" t="s">
        <v>1202</v>
      </c>
      <c r="C965" s="212"/>
      <c r="D965" s="61" t="s">
        <v>594</v>
      </c>
      <c r="E965" s="61"/>
      <c r="F965" s="61"/>
      <c r="G965" s="61"/>
      <c r="H965" s="61"/>
      <c r="I965" s="61"/>
      <c r="J965" s="62"/>
    </row>
    <row r="966" spans="2:10" ht="12.75" customHeight="1" x14ac:dyDescent="0.2">
      <c r="B966" s="213" t="s">
        <v>1203</v>
      </c>
      <c r="C966" s="213">
        <v>92431</v>
      </c>
      <c r="D966" s="679" t="s">
        <v>1680</v>
      </c>
      <c r="E966" s="679"/>
      <c r="F966" s="679"/>
      <c r="G966" s="679"/>
      <c r="H966" s="679"/>
      <c r="I966" s="679"/>
      <c r="J966" s="213" t="s">
        <v>42</v>
      </c>
    </row>
    <row r="967" spans="2:10" x14ac:dyDescent="0.2">
      <c r="B967" s="686" t="s">
        <v>175</v>
      </c>
      <c r="C967" s="687"/>
      <c r="D967" s="687"/>
      <c r="E967" s="687"/>
      <c r="F967" s="687"/>
      <c r="G967" s="687"/>
      <c r="H967" s="688"/>
      <c r="I967" s="216" t="s">
        <v>178</v>
      </c>
      <c r="J967" s="168" t="s">
        <v>179</v>
      </c>
    </row>
    <row r="968" spans="2:10" x14ac:dyDescent="0.2">
      <c r="B968" s="683" t="s">
        <v>592</v>
      </c>
      <c r="C968" s="684"/>
      <c r="D968" s="684"/>
      <c r="E968" s="684"/>
      <c r="F968" s="684"/>
      <c r="G968" s="684"/>
      <c r="H968" s="685"/>
      <c r="I968" s="171">
        <v>74.7</v>
      </c>
      <c r="J968" s="695" t="s">
        <v>178</v>
      </c>
    </row>
    <row r="969" spans="2:10" x14ac:dyDescent="0.2">
      <c r="B969" s="680" t="s">
        <v>180</v>
      </c>
      <c r="C969" s="681"/>
      <c r="D969" s="681"/>
      <c r="E969" s="681"/>
      <c r="F969" s="681"/>
      <c r="G969" s="681"/>
      <c r="H969" s="682"/>
      <c r="I969" s="225">
        <v>74.7</v>
      </c>
      <c r="J969" s="765"/>
    </row>
    <row r="970" spans="2:10" ht="12.75" customHeight="1" x14ac:dyDescent="0.2">
      <c r="B970" s="213" t="s">
        <v>1204</v>
      </c>
      <c r="C970" s="213">
        <v>92759</v>
      </c>
      <c r="D970" s="679" t="s">
        <v>1682</v>
      </c>
      <c r="E970" s="679"/>
      <c r="F970" s="679"/>
      <c r="G970" s="679"/>
      <c r="H970" s="679"/>
      <c r="I970" s="679"/>
      <c r="J970" s="213" t="s">
        <v>147</v>
      </c>
    </row>
    <row r="971" spans="2:10" x14ac:dyDescent="0.2">
      <c r="B971" s="686" t="s">
        <v>175</v>
      </c>
      <c r="C971" s="687"/>
      <c r="D971" s="687"/>
      <c r="E971" s="687"/>
      <c r="F971" s="687"/>
      <c r="G971" s="687"/>
      <c r="H971" s="688"/>
      <c r="I971" s="216" t="s">
        <v>2122</v>
      </c>
      <c r="J971" s="168" t="s">
        <v>179</v>
      </c>
    </row>
    <row r="972" spans="2:10" x14ac:dyDescent="0.2">
      <c r="B972" s="683" t="s">
        <v>592</v>
      </c>
      <c r="C972" s="684"/>
      <c r="D972" s="684"/>
      <c r="E972" s="684"/>
      <c r="F972" s="684"/>
      <c r="G972" s="684"/>
      <c r="H972" s="685"/>
      <c r="I972" s="171">
        <v>122.4</v>
      </c>
      <c r="J972" s="695" t="s">
        <v>2122</v>
      </c>
    </row>
    <row r="973" spans="2:10" x14ac:dyDescent="0.2">
      <c r="B973" s="680" t="s">
        <v>180</v>
      </c>
      <c r="C973" s="681"/>
      <c r="D973" s="681"/>
      <c r="E973" s="681"/>
      <c r="F973" s="681"/>
      <c r="G973" s="681"/>
      <c r="H973" s="682"/>
      <c r="I973" s="225">
        <v>122.4</v>
      </c>
      <c r="J973" s="765"/>
    </row>
    <row r="974" spans="2:10" ht="12.75" customHeight="1" x14ac:dyDescent="0.2">
      <c r="B974" s="213" t="s">
        <v>1205</v>
      </c>
      <c r="C974" s="213">
        <v>92762</v>
      </c>
      <c r="D974" s="679" t="s">
        <v>1684</v>
      </c>
      <c r="E974" s="679"/>
      <c r="F974" s="679"/>
      <c r="G974" s="679"/>
      <c r="H974" s="679"/>
      <c r="I974" s="679"/>
      <c r="J974" s="213" t="s">
        <v>147</v>
      </c>
    </row>
    <row r="975" spans="2:10" x14ac:dyDescent="0.2">
      <c r="B975" s="686" t="s">
        <v>175</v>
      </c>
      <c r="C975" s="687"/>
      <c r="D975" s="687"/>
      <c r="E975" s="687"/>
      <c r="F975" s="687"/>
      <c r="G975" s="687"/>
      <c r="H975" s="688"/>
      <c r="I975" s="216" t="s">
        <v>2122</v>
      </c>
      <c r="J975" s="168" t="s">
        <v>179</v>
      </c>
    </row>
    <row r="976" spans="2:10" x14ac:dyDescent="0.2">
      <c r="B976" s="683" t="s">
        <v>592</v>
      </c>
      <c r="C976" s="684"/>
      <c r="D976" s="684"/>
      <c r="E976" s="684"/>
      <c r="F976" s="684"/>
      <c r="G976" s="684"/>
      <c r="H976" s="685"/>
      <c r="I976" s="171">
        <v>191.2</v>
      </c>
      <c r="J976" s="695" t="s">
        <v>2122</v>
      </c>
    </row>
    <row r="977" spans="2:10" x14ac:dyDescent="0.2">
      <c r="B977" s="680" t="s">
        <v>180</v>
      </c>
      <c r="C977" s="681"/>
      <c r="D977" s="681"/>
      <c r="E977" s="681"/>
      <c r="F977" s="681"/>
      <c r="G977" s="681"/>
      <c r="H977" s="682"/>
      <c r="I977" s="225">
        <v>191.2</v>
      </c>
      <c r="J977" s="765"/>
    </row>
    <row r="978" spans="2:10" ht="12.75" customHeight="1" x14ac:dyDescent="0.2">
      <c r="B978" s="213" t="s">
        <v>1206</v>
      </c>
      <c r="C978" s="213">
        <v>92763</v>
      </c>
      <c r="D978" s="679" t="s">
        <v>1686</v>
      </c>
      <c r="E978" s="679"/>
      <c r="F978" s="679"/>
      <c r="G978" s="679"/>
      <c r="H978" s="679"/>
      <c r="I978" s="679"/>
      <c r="J978" s="213" t="s">
        <v>147</v>
      </c>
    </row>
    <row r="979" spans="2:10" x14ac:dyDescent="0.2">
      <c r="B979" s="686" t="s">
        <v>175</v>
      </c>
      <c r="C979" s="687"/>
      <c r="D979" s="687"/>
      <c r="E979" s="687"/>
      <c r="F979" s="687"/>
      <c r="G979" s="687"/>
      <c r="H979" s="688"/>
      <c r="I979" s="216" t="s">
        <v>2122</v>
      </c>
      <c r="J979" s="168" t="s">
        <v>179</v>
      </c>
    </row>
    <row r="980" spans="2:10" x14ac:dyDescent="0.2">
      <c r="B980" s="683" t="s">
        <v>592</v>
      </c>
      <c r="C980" s="684"/>
      <c r="D980" s="684"/>
      <c r="E980" s="684"/>
      <c r="F980" s="684"/>
      <c r="G980" s="684"/>
      <c r="H980" s="685"/>
      <c r="I980" s="171">
        <v>190.6</v>
      </c>
      <c r="J980" s="695" t="s">
        <v>2122</v>
      </c>
    </row>
    <row r="981" spans="2:10" x14ac:dyDescent="0.2">
      <c r="B981" s="680" t="s">
        <v>180</v>
      </c>
      <c r="C981" s="681"/>
      <c r="D981" s="681"/>
      <c r="E981" s="681"/>
      <c r="F981" s="681"/>
      <c r="G981" s="681"/>
      <c r="H981" s="682"/>
      <c r="I981" s="225">
        <v>190.6</v>
      </c>
      <c r="J981" s="765"/>
    </row>
    <row r="982" spans="2:10" ht="12.75" customHeight="1" x14ac:dyDescent="0.2">
      <c r="B982" s="213" t="s">
        <v>1207</v>
      </c>
      <c r="C982" s="213">
        <v>94965</v>
      </c>
      <c r="D982" s="679" t="s">
        <v>1664</v>
      </c>
      <c r="E982" s="679"/>
      <c r="F982" s="679"/>
      <c r="G982" s="679"/>
      <c r="H982" s="679"/>
      <c r="I982" s="679"/>
      <c r="J982" s="213" t="s">
        <v>1626</v>
      </c>
    </row>
    <row r="983" spans="2:10" x14ac:dyDescent="0.2">
      <c r="B983" s="686" t="s">
        <v>175</v>
      </c>
      <c r="C983" s="687"/>
      <c r="D983" s="687"/>
      <c r="E983" s="687"/>
      <c r="F983" s="687"/>
      <c r="G983" s="687"/>
      <c r="H983" s="688"/>
      <c r="I983" s="216" t="s">
        <v>184</v>
      </c>
      <c r="J983" s="168" t="s">
        <v>179</v>
      </c>
    </row>
    <row r="984" spans="2:10" x14ac:dyDescent="0.2">
      <c r="B984" s="683" t="s">
        <v>592</v>
      </c>
      <c r="C984" s="684"/>
      <c r="D984" s="684"/>
      <c r="E984" s="684"/>
      <c r="F984" s="684"/>
      <c r="G984" s="684"/>
      <c r="H984" s="685"/>
      <c r="I984" s="171">
        <v>5.9</v>
      </c>
      <c r="J984" s="695" t="s">
        <v>184</v>
      </c>
    </row>
    <row r="985" spans="2:10" x14ac:dyDescent="0.2">
      <c r="B985" s="680" t="s">
        <v>180</v>
      </c>
      <c r="C985" s="681"/>
      <c r="D985" s="681"/>
      <c r="E985" s="681"/>
      <c r="F985" s="681"/>
      <c r="G985" s="681"/>
      <c r="H985" s="682"/>
      <c r="I985" s="225">
        <v>5.9</v>
      </c>
      <c r="J985" s="765"/>
    </row>
    <row r="986" spans="2:10" ht="12.75" customHeight="1" x14ac:dyDescent="0.2">
      <c r="B986" s="213" t="s">
        <v>1208</v>
      </c>
      <c r="C986" s="213">
        <v>103670</v>
      </c>
      <c r="D986" s="679" t="s">
        <v>1666</v>
      </c>
      <c r="E986" s="679"/>
      <c r="F986" s="679"/>
      <c r="G986" s="679"/>
      <c r="H986" s="679"/>
      <c r="I986" s="679"/>
      <c r="J986" s="213" t="s">
        <v>1626</v>
      </c>
    </row>
    <row r="987" spans="2:10" x14ac:dyDescent="0.2">
      <c r="B987" s="686" t="s">
        <v>175</v>
      </c>
      <c r="C987" s="687"/>
      <c r="D987" s="687"/>
      <c r="E987" s="687"/>
      <c r="F987" s="687"/>
      <c r="G987" s="687"/>
      <c r="H987" s="688"/>
      <c r="I987" s="216" t="s">
        <v>184</v>
      </c>
      <c r="J987" s="168" t="s">
        <v>179</v>
      </c>
    </row>
    <row r="988" spans="2:10" x14ac:dyDescent="0.2">
      <c r="B988" s="683" t="s">
        <v>648</v>
      </c>
      <c r="C988" s="684"/>
      <c r="D988" s="684"/>
      <c r="E988" s="684"/>
      <c r="F988" s="684"/>
      <c r="G988" s="684"/>
      <c r="H988" s="685"/>
      <c r="I988" s="171">
        <v>5.9</v>
      </c>
      <c r="J988" s="695" t="s">
        <v>184</v>
      </c>
    </row>
    <row r="989" spans="2:10" x14ac:dyDescent="0.2">
      <c r="B989" s="680" t="s">
        <v>180</v>
      </c>
      <c r="C989" s="681"/>
      <c r="D989" s="681"/>
      <c r="E989" s="681"/>
      <c r="F989" s="681"/>
      <c r="G989" s="681"/>
      <c r="H989" s="682"/>
      <c r="I989" s="225">
        <v>5.9</v>
      </c>
      <c r="J989" s="765"/>
    </row>
    <row r="990" spans="2:10" x14ac:dyDescent="0.2">
      <c r="B990" s="106" t="s">
        <v>1209</v>
      </c>
      <c r="C990" s="212"/>
      <c r="D990" s="61" t="s">
        <v>218</v>
      </c>
      <c r="E990" s="61"/>
      <c r="F990" s="61"/>
      <c r="G990" s="61"/>
      <c r="H990" s="61"/>
      <c r="I990" s="61"/>
      <c r="J990" s="62"/>
    </row>
    <row r="991" spans="2:10" ht="12.75" customHeight="1" x14ac:dyDescent="0.2">
      <c r="B991" s="213" t="s">
        <v>1210</v>
      </c>
      <c r="C991" s="213">
        <v>92431</v>
      </c>
      <c r="D991" s="679" t="s">
        <v>1680</v>
      </c>
      <c r="E991" s="679"/>
      <c r="F991" s="679"/>
      <c r="G991" s="679"/>
      <c r="H991" s="679"/>
      <c r="I991" s="679"/>
      <c r="J991" s="213" t="s">
        <v>42</v>
      </c>
    </row>
    <row r="992" spans="2:10" x14ac:dyDescent="0.2">
      <c r="B992" s="797" t="s">
        <v>175</v>
      </c>
      <c r="C992" s="798"/>
      <c r="D992" s="798"/>
      <c r="E992" s="762"/>
      <c r="F992" s="762"/>
      <c r="G992" s="762"/>
      <c r="H992" s="763"/>
      <c r="I992" s="216" t="s">
        <v>178</v>
      </c>
      <c r="J992" s="214" t="s">
        <v>179</v>
      </c>
    </row>
    <row r="993" spans="2:10" x14ac:dyDescent="0.2">
      <c r="B993" s="683" t="s">
        <v>592</v>
      </c>
      <c r="C993" s="684"/>
      <c r="D993" s="684"/>
      <c r="E993" s="684"/>
      <c r="F993" s="684"/>
      <c r="G993" s="684"/>
      <c r="H993" s="685"/>
      <c r="I993" s="217">
        <v>83.5</v>
      </c>
      <c r="J993" s="695" t="s">
        <v>178</v>
      </c>
    </row>
    <row r="994" spans="2:10" x14ac:dyDescent="0.2">
      <c r="B994" s="706"/>
      <c r="C994" s="707"/>
      <c r="D994" s="707"/>
      <c r="E994" s="681"/>
      <c r="F994" s="681"/>
      <c r="G994" s="681"/>
      <c r="H994" s="682"/>
      <c r="I994" s="174">
        <v>83.5</v>
      </c>
      <c r="J994" s="765"/>
    </row>
    <row r="995" spans="2:10" ht="12.75" customHeight="1" x14ac:dyDescent="0.2">
      <c r="B995" s="213" t="s">
        <v>1211</v>
      </c>
      <c r="C995" s="213">
        <v>92759</v>
      </c>
      <c r="D995" s="679" t="s">
        <v>1682</v>
      </c>
      <c r="E995" s="679"/>
      <c r="F995" s="679"/>
      <c r="G995" s="679"/>
      <c r="H995" s="679"/>
      <c r="I995" s="679"/>
      <c r="J995" s="213" t="s">
        <v>147</v>
      </c>
    </row>
    <row r="996" spans="2:10" x14ac:dyDescent="0.2">
      <c r="B996" s="686" t="s">
        <v>175</v>
      </c>
      <c r="C996" s="687"/>
      <c r="D996" s="687"/>
      <c r="E996" s="687"/>
      <c r="F996" s="687"/>
      <c r="G996" s="687"/>
      <c r="H996" s="688"/>
      <c r="I996" s="216" t="s">
        <v>2122</v>
      </c>
      <c r="J996" s="168" t="s">
        <v>179</v>
      </c>
    </row>
    <row r="997" spans="2:10" x14ac:dyDescent="0.2">
      <c r="B997" s="683" t="s">
        <v>592</v>
      </c>
      <c r="C997" s="684"/>
      <c r="D997" s="684"/>
      <c r="E997" s="684"/>
      <c r="F997" s="684"/>
      <c r="G997" s="684"/>
      <c r="H997" s="685"/>
      <c r="I997" s="171">
        <v>118.1</v>
      </c>
      <c r="J997" s="695" t="s">
        <v>2122</v>
      </c>
    </row>
    <row r="998" spans="2:10" x14ac:dyDescent="0.2">
      <c r="B998" s="680" t="s">
        <v>180</v>
      </c>
      <c r="C998" s="681"/>
      <c r="D998" s="681"/>
      <c r="E998" s="681"/>
      <c r="F998" s="681"/>
      <c r="G998" s="681"/>
      <c r="H998" s="682"/>
      <c r="I998" s="225">
        <v>118.1</v>
      </c>
      <c r="J998" s="765"/>
    </row>
    <row r="999" spans="2:10" ht="12.75" customHeight="1" x14ac:dyDescent="0.2">
      <c r="B999" s="213" t="s">
        <v>1212</v>
      </c>
      <c r="C999" s="213">
        <v>92762</v>
      </c>
      <c r="D999" s="679" t="s">
        <v>1684</v>
      </c>
      <c r="E999" s="679"/>
      <c r="F999" s="679"/>
      <c r="G999" s="679"/>
      <c r="H999" s="679"/>
      <c r="I999" s="679"/>
      <c r="J999" s="213" t="s">
        <v>147</v>
      </c>
    </row>
    <row r="1000" spans="2:10" x14ac:dyDescent="0.2">
      <c r="B1000" s="686" t="s">
        <v>175</v>
      </c>
      <c r="C1000" s="687"/>
      <c r="D1000" s="687"/>
      <c r="E1000" s="687"/>
      <c r="F1000" s="687"/>
      <c r="G1000" s="687"/>
      <c r="H1000" s="688"/>
      <c r="I1000" s="216" t="s">
        <v>2122</v>
      </c>
      <c r="J1000" s="168" t="s">
        <v>179</v>
      </c>
    </row>
    <row r="1001" spans="2:10" x14ac:dyDescent="0.2">
      <c r="B1001" s="683" t="s">
        <v>592</v>
      </c>
      <c r="C1001" s="684"/>
      <c r="D1001" s="684"/>
      <c r="E1001" s="684"/>
      <c r="F1001" s="684"/>
      <c r="G1001" s="684"/>
      <c r="H1001" s="685"/>
      <c r="I1001" s="171">
        <v>373.6</v>
      </c>
      <c r="J1001" s="695" t="s">
        <v>2122</v>
      </c>
    </row>
    <row r="1002" spans="2:10" x14ac:dyDescent="0.2">
      <c r="B1002" s="680" t="s">
        <v>180</v>
      </c>
      <c r="C1002" s="681"/>
      <c r="D1002" s="681"/>
      <c r="E1002" s="681"/>
      <c r="F1002" s="681"/>
      <c r="G1002" s="681"/>
      <c r="H1002" s="682"/>
      <c r="I1002" s="225">
        <v>373.6</v>
      </c>
      <c r="J1002" s="765"/>
    </row>
    <row r="1003" spans="2:10" ht="12.75" customHeight="1" x14ac:dyDescent="0.2">
      <c r="B1003" s="213" t="s">
        <v>1213</v>
      </c>
      <c r="C1003" s="213">
        <v>92763</v>
      </c>
      <c r="D1003" s="679" t="s">
        <v>1686</v>
      </c>
      <c r="E1003" s="679"/>
      <c r="F1003" s="679"/>
      <c r="G1003" s="679"/>
      <c r="H1003" s="679"/>
      <c r="I1003" s="679"/>
      <c r="J1003" s="213" t="s">
        <v>147</v>
      </c>
    </row>
    <row r="1004" spans="2:10" x14ac:dyDescent="0.2">
      <c r="B1004" s="686" t="s">
        <v>175</v>
      </c>
      <c r="C1004" s="687"/>
      <c r="D1004" s="687"/>
      <c r="E1004" s="687"/>
      <c r="F1004" s="687"/>
      <c r="G1004" s="687"/>
      <c r="H1004" s="688"/>
      <c r="I1004" s="216" t="s">
        <v>2122</v>
      </c>
      <c r="J1004" s="168" t="s">
        <v>179</v>
      </c>
    </row>
    <row r="1005" spans="2:10" x14ac:dyDescent="0.2">
      <c r="B1005" s="683" t="s">
        <v>592</v>
      </c>
      <c r="C1005" s="684"/>
      <c r="D1005" s="684"/>
      <c r="E1005" s="684"/>
      <c r="F1005" s="684"/>
      <c r="G1005" s="684"/>
      <c r="H1005" s="685"/>
      <c r="I1005" s="171">
        <v>276.3</v>
      </c>
      <c r="J1005" s="695" t="s">
        <v>2122</v>
      </c>
    </row>
    <row r="1006" spans="2:10" x14ac:dyDescent="0.2">
      <c r="B1006" s="680" t="s">
        <v>180</v>
      </c>
      <c r="C1006" s="681"/>
      <c r="D1006" s="681"/>
      <c r="E1006" s="681"/>
      <c r="F1006" s="681"/>
      <c r="G1006" s="681"/>
      <c r="H1006" s="682"/>
      <c r="I1006" s="225">
        <v>276.3</v>
      </c>
      <c r="J1006" s="765"/>
    </row>
    <row r="1007" spans="2:10" ht="12.75" customHeight="1" x14ac:dyDescent="0.2">
      <c r="B1007" s="213" t="s">
        <v>1214</v>
      </c>
      <c r="C1007" s="213">
        <v>94965</v>
      </c>
      <c r="D1007" s="679" t="s">
        <v>1664</v>
      </c>
      <c r="E1007" s="679"/>
      <c r="F1007" s="679"/>
      <c r="G1007" s="679"/>
      <c r="H1007" s="679"/>
      <c r="I1007" s="679"/>
      <c r="J1007" s="213" t="s">
        <v>1626</v>
      </c>
    </row>
    <row r="1008" spans="2:10" x14ac:dyDescent="0.2">
      <c r="B1008" s="686" t="s">
        <v>175</v>
      </c>
      <c r="C1008" s="687"/>
      <c r="D1008" s="687"/>
      <c r="E1008" s="687"/>
      <c r="F1008" s="687"/>
      <c r="G1008" s="687"/>
      <c r="H1008" s="688"/>
      <c r="I1008" s="216" t="s">
        <v>184</v>
      </c>
      <c r="J1008" s="168" t="s">
        <v>179</v>
      </c>
    </row>
    <row r="1009" spans="2:10" x14ac:dyDescent="0.2">
      <c r="B1009" s="683" t="s">
        <v>592</v>
      </c>
      <c r="C1009" s="684"/>
      <c r="D1009" s="684"/>
      <c r="E1009" s="684"/>
      <c r="F1009" s="684"/>
      <c r="G1009" s="684"/>
      <c r="H1009" s="685"/>
      <c r="I1009" s="171">
        <v>8.1</v>
      </c>
      <c r="J1009" s="695" t="s">
        <v>184</v>
      </c>
    </row>
    <row r="1010" spans="2:10" x14ac:dyDescent="0.2">
      <c r="B1010" s="680" t="s">
        <v>180</v>
      </c>
      <c r="C1010" s="681"/>
      <c r="D1010" s="681"/>
      <c r="E1010" s="681"/>
      <c r="F1010" s="681"/>
      <c r="G1010" s="681"/>
      <c r="H1010" s="682"/>
      <c r="I1010" s="225">
        <v>8.1</v>
      </c>
      <c r="J1010" s="765"/>
    </row>
    <row r="1011" spans="2:10" ht="12.75" customHeight="1" x14ac:dyDescent="0.2">
      <c r="B1011" s="213" t="s">
        <v>1215</v>
      </c>
      <c r="C1011" s="213">
        <v>103670</v>
      </c>
      <c r="D1011" s="679" t="s">
        <v>1666</v>
      </c>
      <c r="E1011" s="679"/>
      <c r="F1011" s="679"/>
      <c r="G1011" s="679"/>
      <c r="H1011" s="679"/>
      <c r="I1011" s="679"/>
      <c r="J1011" s="213" t="s">
        <v>1626</v>
      </c>
    </row>
    <row r="1012" spans="2:10" x14ac:dyDescent="0.2">
      <c r="B1012" s="686" t="s">
        <v>175</v>
      </c>
      <c r="C1012" s="687"/>
      <c r="D1012" s="687"/>
      <c r="E1012" s="687"/>
      <c r="F1012" s="687"/>
      <c r="G1012" s="687"/>
      <c r="H1012" s="688"/>
      <c r="I1012" s="216" t="s">
        <v>184</v>
      </c>
      <c r="J1012" s="168" t="s">
        <v>179</v>
      </c>
    </row>
    <row r="1013" spans="2:10" x14ac:dyDescent="0.2">
      <c r="B1013" s="683" t="s">
        <v>592</v>
      </c>
      <c r="C1013" s="684"/>
      <c r="D1013" s="684"/>
      <c r="E1013" s="684"/>
      <c r="F1013" s="684"/>
      <c r="G1013" s="684"/>
      <c r="H1013" s="685"/>
      <c r="I1013" s="171">
        <v>8.1</v>
      </c>
      <c r="J1013" s="695" t="s">
        <v>184</v>
      </c>
    </row>
    <row r="1014" spans="2:10" x14ac:dyDescent="0.2">
      <c r="B1014" s="680" t="s">
        <v>180</v>
      </c>
      <c r="C1014" s="681"/>
      <c r="D1014" s="681"/>
      <c r="E1014" s="681"/>
      <c r="F1014" s="681"/>
      <c r="G1014" s="681"/>
      <c r="H1014" s="682"/>
      <c r="I1014" s="225">
        <v>8.1</v>
      </c>
      <c r="J1014" s="765"/>
    </row>
    <row r="1015" spans="2:10" x14ac:dyDescent="0.2">
      <c r="B1015" s="106" t="s">
        <v>1216</v>
      </c>
      <c r="C1015" s="212"/>
      <c r="D1015" s="61" t="s">
        <v>652</v>
      </c>
      <c r="E1015" s="61"/>
      <c r="F1015" s="61"/>
      <c r="G1015" s="61"/>
      <c r="H1015" s="61"/>
      <c r="I1015" s="61"/>
      <c r="J1015" s="62"/>
    </row>
    <row r="1016" spans="2:10" ht="12.75" customHeight="1" x14ac:dyDescent="0.2">
      <c r="B1016" s="213" t="s">
        <v>1271</v>
      </c>
      <c r="C1016" s="213">
        <v>92431</v>
      </c>
      <c r="D1016" s="679" t="s">
        <v>1680</v>
      </c>
      <c r="E1016" s="679"/>
      <c r="F1016" s="679"/>
      <c r="G1016" s="679"/>
      <c r="H1016" s="679"/>
      <c r="I1016" s="679"/>
      <c r="J1016" s="213" t="s">
        <v>42</v>
      </c>
    </row>
    <row r="1017" spans="2:10" x14ac:dyDescent="0.2">
      <c r="B1017" s="797" t="s">
        <v>175</v>
      </c>
      <c r="C1017" s="798"/>
      <c r="D1017" s="798"/>
      <c r="E1017" s="762"/>
      <c r="F1017" s="762"/>
      <c r="G1017" s="762"/>
      <c r="H1017" s="763"/>
      <c r="I1017" s="216" t="s">
        <v>178</v>
      </c>
      <c r="J1017" s="214" t="s">
        <v>179</v>
      </c>
    </row>
    <row r="1018" spans="2:10" x14ac:dyDescent="0.2">
      <c r="B1018" s="683" t="s">
        <v>592</v>
      </c>
      <c r="C1018" s="684"/>
      <c r="D1018" s="684"/>
      <c r="E1018" s="684"/>
      <c r="F1018" s="684"/>
      <c r="G1018" s="684"/>
      <c r="H1018" s="685"/>
      <c r="I1018" s="217">
        <v>29</v>
      </c>
      <c r="J1018" s="695" t="s">
        <v>178</v>
      </c>
    </row>
    <row r="1019" spans="2:10" x14ac:dyDescent="0.2">
      <c r="B1019" s="706"/>
      <c r="C1019" s="707"/>
      <c r="D1019" s="707"/>
      <c r="E1019" s="681"/>
      <c r="F1019" s="681"/>
      <c r="G1019" s="681"/>
      <c r="H1019" s="682"/>
      <c r="I1019" s="174">
        <v>29</v>
      </c>
      <c r="J1019" s="765"/>
    </row>
    <row r="1020" spans="2:10" ht="12.75" customHeight="1" x14ac:dyDescent="0.2">
      <c r="B1020" s="213" t="s">
        <v>1272</v>
      </c>
      <c r="C1020" s="213">
        <v>92759</v>
      </c>
      <c r="D1020" s="679" t="s">
        <v>1682</v>
      </c>
      <c r="E1020" s="679"/>
      <c r="F1020" s="679"/>
      <c r="G1020" s="679"/>
      <c r="H1020" s="679"/>
      <c r="I1020" s="679"/>
      <c r="J1020" s="213" t="s">
        <v>147</v>
      </c>
    </row>
    <row r="1021" spans="2:10" x14ac:dyDescent="0.2">
      <c r="B1021" s="686" t="s">
        <v>175</v>
      </c>
      <c r="C1021" s="687"/>
      <c r="D1021" s="687"/>
      <c r="E1021" s="687"/>
      <c r="F1021" s="687"/>
      <c r="G1021" s="687"/>
      <c r="H1021" s="688"/>
      <c r="I1021" s="216" t="s">
        <v>2122</v>
      </c>
      <c r="J1021" s="168" t="s">
        <v>179</v>
      </c>
    </row>
    <row r="1022" spans="2:10" x14ac:dyDescent="0.2">
      <c r="B1022" s="683" t="s">
        <v>592</v>
      </c>
      <c r="C1022" s="684"/>
      <c r="D1022" s="684"/>
      <c r="E1022" s="684"/>
      <c r="F1022" s="684"/>
      <c r="G1022" s="684"/>
      <c r="H1022" s="685"/>
      <c r="I1022" s="171">
        <v>39.9</v>
      </c>
      <c r="J1022" s="695" t="s">
        <v>2122</v>
      </c>
    </row>
    <row r="1023" spans="2:10" x14ac:dyDescent="0.2">
      <c r="B1023" s="680" t="s">
        <v>180</v>
      </c>
      <c r="C1023" s="681"/>
      <c r="D1023" s="681"/>
      <c r="E1023" s="681"/>
      <c r="F1023" s="681"/>
      <c r="G1023" s="681"/>
      <c r="H1023" s="682"/>
      <c r="I1023" s="225">
        <v>39.9</v>
      </c>
      <c r="J1023" s="765"/>
    </row>
    <row r="1024" spans="2:10" ht="12.75" customHeight="1" x14ac:dyDescent="0.2">
      <c r="B1024" s="213" t="s">
        <v>1273</v>
      </c>
      <c r="C1024" s="213">
        <v>92762</v>
      </c>
      <c r="D1024" s="679" t="s">
        <v>1684</v>
      </c>
      <c r="E1024" s="679"/>
      <c r="F1024" s="679"/>
      <c r="G1024" s="679"/>
      <c r="H1024" s="679"/>
      <c r="I1024" s="679"/>
      <c r="J1024" s="213" t="s">
        <v>147</v>
      </c>
    </row>
    <row r="1025" spans="2:10" x14ac:dyDescent="0.2">
      <c r="B1025" s="686" t="s">
        <v>175</v>
      </c>
      <c r="C1025" s="687"/>
      <c r="D1025" s="687"/>
      <c r="E1025" s="687"/>
      <c r="F1025" s="687"/>
      <c r="G1025" s="687"/>
      <c r="H1025" s="688"/>
      <c r="I1025" s="216" t="s">
        <v>2122</v>
      </c>
      <c r="J1025" s="168" t="s">
        <v>179</v>
      </c>
    </row>
    <row r="1026" spans="2:10" x14ac:dyDescent="0.2">
      <c r="B1026" s="683" t="s">
        <v>180</v>
      </c>
      <c r="C1026" s="684"/>
      <c r="D1026" s="684"/>
      <c r="E1026" s="684"/>
      <c r="F1026" s="684"/>
      <c r="G1026" s="684"/>
      <c r="H1026" s="685"/>
      <c r="I1026" s="171">
        <v>102.9</v>
      </c>
      <c r="J1026" s="695" t="s">
        <v>2122</v>
      </c>
    </row>
    <row r="1027" spans="2:10" x14ac:dyDescent="0.2">
      <c r="B1027" s="680" t="s">
        <v>180</v>
      </c>
      <c r="C1027" s="681"/>
      <c r="D1027" s="681"/>
      <c r="E1027" s="681"/>
      <c r="F1027" s="681"/>
      <c r="G1027" s="681"/>
      <c r="H1027" s="682"/>
      <c r="I1027" s="225">
        <v>102.9</v>
      </c>
      <c r="J1027" s="765"/>
    </row>
    <row r="1028" spans="2:10" ht="12.75" customHeight="1" x14ac:dyDescent="0.2">
      <c r="B1028" s="213" t="s">
        <v>1274</v>
      </c>
      <c r="C1028" s="213">
        <v>94965</v>
      </c>
      <c r="D1028" s="679" t="s">
        <v>1664</v>
      </c>
      <c r="E1028" s="679"/>
      <c r="F1028" s="679"/>
      <c r="G1028" s="679"/>
      <c r="H1028" s="679"/>
      <c r="I1028" s="679"/>
      <c r="J1028" s="213" t="s">
        <v>1626</v>
      </c>
    </row>
    <row r="1029" spans="2:10" x14ac:dyDescent="0.2">
      <c r="B1029" s="686" t="s">
        <v>175</v>
      </c>
      <c r="C1029" s="687"/>
      <c r="D1029" s="687"/>
      <c r="E1029" s="687"/>
      <c r="F1029" s="687"/>
      <c r="G1029" s="687"/>
      <c r="H1029" s="688"/>
      <c r="I1029" s="216" t="s">
        <v>184</v>
      </c>
      <c r="J1029" s="168" t="s">
        <v>179</v>
      </c>
    </row>
    <row r="1030" spans="2:10" x14ac:dyDescent="0.2">
      <c r="B1030" s="683" t="s">
        <v>592</v>
      </c>
      <c r="C1030" s="684"/>
      <c r="D1030" s="684"/>
      <c r="E1030" s="684"/>
      <c r="F1030" s="684"/>
      <c r="G1030" s="684"/>
      <c r="H1030" s="685"/>
      <c r="I1030" s="171">
        <v>1.4</v>
      </c>
      <c r="J1030" s="695" t="s">
        <v>184</v>
      </c>
    </row>
    <row r="1031" spans="2:10" x14ac:dyDescent="0.2">
      <c r="B1031" s="680" t="s">
        <v>180</v>
      </c>
      <c r="C1031" s="681"/>
      <c r="D1031" s="681"/>
      <c r="E1031" s="681"/>
      <c r="F1031" s="681"/>
      <c r="G1031" s="681"/>
      <c r="H1031" s="682"/>
      <c r="I1031" s="225">
        <v>1.4</v>
      </c>
      <c r="J1031" s="765"/>
    </row>
    <row r="1032" spans="2:10" ht="12.75" customHeight="1" x14ac:dyDescent="0.2">
      <c r="B1032" s="213" t="s">
        <v>1275</v>
      </c>
      <c r="C1032" s="213">
        <v>103670</v>
      </c>
      <c r="D1032" s="679" t="s">
        <v>1666</v>
      </c>
      <c r="E1032" s="679"/>
      <c r="F1032" s="679"/>
      <c r="G1032" s="679"/>
      <c r="H1032" s="679"/>
      <c r="I1032" s="679"/>
      <c r="J1032" s="213" t="s">
        <v>1626</v>
      </c>
    </row>
    <row r="1033" spans="2:10" x14ac:dyDescent="0.2">
      <c r="B1033" s="686" t="s">
        <v>175</v>
      </c>
      <c r="C1033" s="687"/>
      <c r="D1033" s="687"/>
      <c r="E1033" s="687"/>
      <c r="F1033" s="687"/>
      <c r="G1033" s="687"/>
      <c r="H1033" s="688"/>
      <c r="I1033" s="216" t="s">
        <v>184</v>
      </c>
      <c r="J1033" s="168" t="s">
        <v>179</v>
      </c>
    </row>
    <row r="1034" spans="2:10" x14ac:dyDescent="0.2">
      <c r="B1034" s="683" t="s">
        <v>592</v>
      </c>
      <c r="C1034" s="684"/>
      <c r="D1034" s="684"/>
      <c r="E1034" s="684"/>
      <c r="F1034" s="684"/>
      <c r="G1034" s="684"/>
      <c r="H1034" s="685"/>
      <c r="I1034" s="171">
        <v>1.4</v>
      </c>
      <c r="J1034" s="695" t="s">
        <v>184</v>
      </c>
    </row>
    <row r="1035" spans="2:10" x14ac:dyDescent="0.2">
      <c r="B1035" s="680" t="s">
        <v>180</v>
      </c>
      <c r="C1035" s="681"/>
      <c r="D1035" s="681"/>
      <c r="E1035" s="681"/>
      <c r="F1035" s="681"/>
      <c r="G1035" s="681"/>
      <c r="H1035" s="682"/>
      <c r="I1035" s="225">
        <v>1.4</v>
      </c>
      <c r="J1035" s="765"/>
    </row>
    <row r="1036" spans="2:10" x14ac:dyDescent="0.2">
      <c r="B1036" s="106" t="s">
        <v>1217</v>
      </c>
      <c r="C1036" s="212"/>
      <c r="D1036" s="61" t="s">
        <v>109</v>
      </c>
      <c r="E1036" s="61"/>
      <c r="F1036" s="61"/>
      <c r="G1036" s="61"/>
      <c r="H1036" s="61"/>
      <c r="I1036" s="61"/>
      <c r="J1036" s="62"/>
    </row>
    <row r="1037" spans="2:10" ht="24.75" customHeight="1" x14ac:dyDescent="0.2">
      <c r="B1037" s="213" t="s">
        <v>1218</v>
      </c>
      <c r="C1037" s="213">
        <v>92431</v>
      </c>
      <c r="D1037" s="679" t="s">
        <v>1680</v>
      </c>
      <c r="E1037" s="679"/>
      <c r="F1037" s="679"/>
      <c r="G1037" s="679"/>
      <c r="H1037" s="679"/>
      <c r="I1037" s="679"/>
      <c r="J1037" s="213" t="s">
        <v>42</v>
      </c>
    </row>
    <row r="1038" spans="2:10" x14ac:dyDescent="0.2">
      <c r="B1038" s="686" t="s">
        <v>175</v>
      </c>
      <c r="C1038" s="687"/>
      <c r="D1038" s="687"/>
      <c r="E1038" s="687"/>
      <c r="F1038" s="687"/>
      <c r="G1038" s="687"/>
      <c r="H1038" s="688"/>
      <c r="I1038" s="216" t="s">
        <v>178</v>
      </c>
      <c r="J1038" s="168" t="s">
        <v>179</v>
      </c>
    </row>
    <row r="1039" spans="2:10" x14ac:dyDescent="0.2">
      <c r="B1039" s="683" t="s">
        <v>592</v>
      </c>
      <c r="C1039" s="684"/>
      <c r="D1039" s="684"/>
      <c r="E1039" s="684"/>
      <c r="F1039" s="684"/>
      <c r="G1039" s="684"/>
      <c r="H1039" s="685"/>
      <c r="I1039" s="171">
        <v>109.3</v>
      </c>
      <c r="J1039" s="695" t="s">
        <v>178</v>
      </c>
    </row>
    <row r="1040" spans="2:10" x14ac:dyDescent="0.2">
      <c r="B1040" s="680" t="s">
        <v>180</v>
      </c>
      <c r="C1040" s="681"/>
      <c r="D1040" s="681"/>
      <c r="E1040" s="681"/>
      <c r="F1040" s="681"/>
      <c r="G1040" s="681"/>
      <c r="H1040" s="682"/>
      <c r="I1040" s="225">
        <v>109.3</v>
      </c>
      <c r="J1040" s="765"/>
    </row>
    <row r="1041" spans="2:10" ht="12.75" customHeight="1" x14ac:dyDescent="0.2">
      <c r="B1041" s="213" t="s">
        <v>1219</v>
      </c>
      <c r="C1041" s="213">
        <v>92759</v>
      </c>
      <c r="D1041" s="679" t="s">
        <v>1682</v>
      </c>
      <c r="E1041" s="679"/>
      <c r="F1041" s="679"/>
      <c r="G1041" s="679"/>
      <c r="H1041" s="679"/>
      <c r="I1041" s="679"/>
      <c r="J1041" s="213" t="s">
        <v>147</v>
      </c>
    </row>
    <row r="1042" spans="2:10" x14ac:dyDescent="0.2">
      <c r="B1042" s="686" t="s">
        <v>175</v>
      </c>
      <c r="C1042" s="687"/>
      <c r="D1042" s="687"/>
      <c r="E1042" s="687"/>
      <c r="F1042" s="687"/>
      <c r="G1042" s="687"/>
      <c r="H1042" s="688"/>
      <c r="I1042" s="216" t="s">
        <v>2122</v>
      </c>
      <c r="J1042" s="168" t="s">
        <v>179</v>
      </c>
    </row>
    <row r="1043" spans="2:10" x14ac:dyDescent="0.2">
      <c r="B1043" s="683" t="s">
        <v>592</v>
      </c>
      <c r="C1043" s="684"/>
      <c r="D1043" s="684"/>
      <c r="E1043" s="684"/>
      <c r="F1043" s="684"/>
      <c r="G1043" s="684"/>
      <c r="H1043" s="685"/>
      <c r="I1043" s="171">
        <v>110.2</v>
      </c>
      <c r="J1043" s="695" t="s">
        <v>2122</v>
      </c>
    </row>
    <row r="1044" spans="2:10" x14ac:dyDescent="0.2">
      <c r="B1044" s="680" t="s">
        <v>180</v>
      </c>
      <c r="C1044" s="681"/>
      <c r="D1044" s="681"/>
      <c r="E1044" s="681"/>
      <c r="F1044" s="681"/>
      <c r="G1044" s="681"/>
      <c r="H1044" s="682"/>
      <c r="I1044" s="225">
        <v>110.2</v>
      </c>
      <c r="J1044" s="765"/>
    </row>
    <row r="1045" spans="2:10" ht="12.75" customHeight="1" x14ac:dyDescent="0.2">
      <c r="B1045" s="213" t="s">
        <v>1220</v>
      </c>
      <c r="C1045" s="213">
        <v>92760</v>
      </c>
      <c r="D1045" s="679" t="s">
        <v>1688</v>
      </c>
      <c r="E1045" s="679"/>
      <c r="F1045" s="679"/>
      <c r="G1045" s="679"/>
      <c r="H1045" s="679"/>
      <c r="I1045" s="679"/>
      <c r="J1045" s="213" t="s">
        <v>147</v>
      </c>
    </row>
    <row r="1046" spans="2:10" x14ac:dyDescent="0.2">
      <c r="B1046" s="686" t="s">
        <v>175</v>
      </c>
      <c r="C1046" s="687"/>
      <c r="D1046" s="687"/>
      <c r="E1046" s="687"/>
      <c r="F1046" s="687"/>
      <c r="G1046" s="687"/>
      <c r="H1046" s="688"/>
      <c r="I1046" s="216" t="s">
        <v>2122</v>
      </c>
      <c r="J1046" s="168" t="s">
        <v>179</v>
      </c>
    </row>
    <row r="1047" spans="2:10" x14ac:dyDescent="0.2">
      <c r="B1047" s="683" t="s">
        <v>592</v>
      </c>
      <c r="C1047" s="684"/>
      <c r="D1047" s="684"/>
      <c r="E1047" s="684"/>
      <c r="F1047" s="684"/>
      <c r="G1047" s="684"/>
      <c r="H1047" s="685"/>
      <c r="I1047" s="171">
        <v>26.5</v>
      </c>
      <c r="J1047" s="695" t="s">
        <v>2122</v>
      </c>
    </row>
    <row r="1048" spans="2:10" x14ac:dyDescent="0.2">
      <c r="B1048" s="680" t="s">
        <v>180</v>
      </c>
      <c r="C1048" s="681"/>
      <c r="D1048" s="681"/>
      <c r="E1048" s="681"/>
      <c r="F1048" s="681"/>
      <c r="G1048" s="681"/>
      <c r="H1048" s="682"/>
      <c r="I1048" s="225">
        <v>26.5</v>
      </c>
      <c r="J1048" s="765"/>
    </row>
    <row r="1049" spans="2:10" ht="12.75" customHeight="1" x14ac:dyDescent="0.2">
      <c r="B1049" s="213" t="s">
        <v>1221</v>
      </c>
      <c r="C1049" s="213">
        <v>92761</v>
      </c>
      <c r="D1049" s="679" t="s">
        <v>1690</v>
      </c>
      <c r="E1049" s="679"/>
      <c r="F1049" s="679"/>
      <c r="G1049" s="679"/>
      <c r="H1049" s="679"/>
      <c r="I1049" s="679"/>
      <c r="J1049" s="213" t="s">
        <v>147</v>
      </c>
    </row>
    <row r="1050" spans="2:10" x14ac:dyDescent="0.2">
      <c r="B1050" s="686" t="s">
        <v>175</v>
      </c>
      <c r="C1050" s="687"/>
      <c r="D1050" s="687"/>
      <c r="E1050" s="687"/>
      <c r="F1050" s="687"/>
      <c r="G1050" s="687"/>
      <c r="H1050" s="688"/>
      <c r="I1050" s="216" t="s">
        <v>2122</v>
      </c>
      <c r="J1050" s="168" t="s">
        <v>179</v>
      </c>
    </row>
    <row r="1051" spans="2:10" x14ac:dyDescent="0.2">
      <c r="B1051" s="683" t="s">
        <v>592</v>
      </c>
      <c r="C1051" s="684"/>
      <c r="D1051" s="684"/>
      <c r="E1051" s="684"/>
      <c r="F1051" s="684"/>
      <c r="G1051" s="684"/>
      <c r="H1051" s="685"/>
      <c r="I1051" s="171">
        <v>135.5</v>
      </c>
      <c r="J1051" s="695" t="s">
        <v>2122</v>
      </c>
    </row>
    <row r="1052" spans="2:10" x14ac:dyDescent="0.2">
      <c r="B1052" s="680" t="s">
        <v>180</v>
      </c>
      <c r="C1052" s="681"/>
      <c r="D1052" s="681"/>
      <c r="E1052" s="681"/>
      <c r="F1052" s="681"/>
      <c r="G1052" s="681"/>
      <c r="H1052" s="682"/>
      <c r="I1052" s="225">
        <v>135.5</v>
      </c>
      <c r="J1052" s="765"/>
    </row>
    <row r="1053" spans="2:10" ht="12.75" customHeight="1" x14ac:dyDescent="0.2">
      <c r="B1053" s="213" t="s">
        <v>1222</v>
      </c>
      <c r="C1053" s="213">
        <v>92762</v>
      </c>
      <c r="D1053" s="679" t="s">
        <v>1684</v>
      </c>
      <c r="E1053" s="679"/>
      <c r="F1053" s="679"/>
      <c r="G1053" s="679"/>
      <c r="H1053" s="679"/>
      <c r="I1053" s="679"/>
      <c r="J1053" s="213" t="s">
        <v>147</v>
      </c>
    </row>
    <row r="1054" spans="2:10" x14ac:dyDescent="0.2">
      <c r="B1054" s="686" t="s">
        <v>175</v>
      </c>
      <c r="C1054" s="687"/>
      <c r="D1054" s="687"/>
      <c r="E1054" s="687"/>
      <c r="F1054" s="687"/>
      <c r="G1054" s="687"/>
      <c r="H1054" s="688"/>
      <c r="I1054" s="216" t="s">
        <v>2122</v>
      </c>
      <c r="J1054" s="168" t="s">
        <v>179</v>
      </c>
    </row>
    <row r="1055" spans="2:10" x14ac:dyDescent="0.2">
      <c r="B1055" s="683" t="s">
        <v>592</v>
      </c>
      <c r="C1055" s="684"/>
      <c r="D1055" s="684"/>
      <c r="E1055" s="684"/>
      <c r="F1055" s="684"/>
      <c r="G1055" s="684"/>
      <c r="H1055" s="685"/>
      <c r="I1055" s="171">
        <v>69.099999999999994</v>
      </c>
      <c r="J1055" s="695" t="s">
        <v>2122</v>
      </c>
    </row>
    <row r="1056" spans="2:10" x14ac:dyDescent="0.2">
      <c r="B1056" s="680" t="s">
        <v>180</v>
      </c>
      <c r="C1056" s="681"/>
      <c r="D1056" s="681"/>
      <c r="E1056" s="681"/>
      <c r="F1056" s="681"/>
      <c r="G1056" s="681"/>
      <c r="H1056" s="682"/>
      <c r="I1056" s="225">
        <v>69.099999999999994</v>
      </c>
      <c r="J1056" s="765"/>
    </row>
    <row r="1057" spans="2:10" ht="12.75" customHeight="1" x14ac:dyDescent="0.2">
      <c r="B1057" s="213" t="s">
        <v>1223</v>
      </c>
      <c r="C1057" s="213">
        <v>92763</v>
      </c>
      <c r="D1057" s="679" t="s">
        <v>1686</v>
      </c>
      <c r="E1057" s="679"/>
      <c r="F1057" s="679"/>
      <c r="G1057" s="679"/>
      <c r="H1057" s="679"/>
      <c r="I1057" s="679"/>
      <c r="J1057" s="213" t="s">
        <v>147</v>
      </c>
    </row>
    <row r="1058" spans="2:10" x14ac:dyDescent="0.2">
      <c r="B1058" s="686" t="s">
        <v>175</v>
      </c>
      <c r="C1058" s="687"/>
      <c r="D1058" s="687"/>
      <c r="E1058" s="687"/>
      <c r="F1058" s="687"/>
      <c r="G1058" s="687"/>
      <c r="H1058" s="688"/>
      <c r="I1058" s="216" t="s">
        <v>2122</v>
      </c>
      <c r="J1058" s="168" t="s">
        <v>179</v>
      </c>
    </row>
    <row r="1059" spans="2:10" x14ac:dyDescent="0.2">
      <c r="B1059" s="683" t="s">
        <v>592</v>
      </c>
      <c r="C1059" s="684"/>
      <c r="D1059" s="684"/>
      <c r="E1059" s="684"/>
      <c r="F1059" s="684"/>
      <c r="G1059" s="684"/>
      <c r="H1059" s="685"/>
      <c r="I1059" s="171">
        <v>118.6</v>
      </c>
      <c r="J1059" s="695" t="s">
        <v>2122</v>
      </c>
    </row>
    <row r="1060" spans="2:10" x14ac:dyDescent="0.2">
      <c r="B1060" s="680" t="s">
        <v>180</v>
      </c>
      <c r="C1060" s="681"/>
      <c r="D1060" s="681"/>
      <c r="E1060" s="681"/>
      <c r="F1060" s="681"/>
      <c r="G1060" s="681"/>
      <c r="H1060" s="682"/>
      <c r="I1060" s="225">
        <v>118.6</v>
      </c>
      <c r="J1060" s="765"/>
    </row>
    <row r="1061" spans="2:10" ht="12.75" customHeight="1" x14ac:dyDescent="0.2">
      <c r="B1061" s="213" t="s">
        <v>1224</v>
      </c>
      <c r="C1061" s="213">
        <v>92764</v>
      </c>
      <c r="D1061" s="679" t="s">
        <v>2077</v>
      </c>
      <c r="E1061" s="679"/>
      <c r="F1061" s="679"/>
      <c r="G1061" s="679"/>
      <c r="H1061" s="679"/>
      <c r="I1061" s="679"/>
      <c r="J1061" s="213" t="s">
        <v>147</v>
      </c>
    </row>
    <row r="1062" spans="2:10" x14ac:dyDescent="0.2">
      <c r="B1062" s="686" t="s">
        <v>175</v>
      </c>
      <c r="C1062" s="687"/>
      <c r="D1062" s="687"/>
      <c r="E1062" s="687"/>
      <c r="F1062" s="687"/>
      <c r="G1062" s="687"/>
      <c r="H1062" s="688"/>
      <c r="I1062" s="216" t="s">
        <v>2122</v>
      </c>
      <c r="J1062" s="168" t="s">
        <v>179</v>
      </c>
    </row>
    <row r="1063" spans="2:10" x14ac:dyDescent="0.2">
      <c r="B1063" s="683" t="s">
        <v>592</v>
      </c>
      <c r="C1063" s="684"/>
      <c r="D1063" s="684"/>
      <c r="E1063" s="684"/>
      <c r="F1063" s="684"/>
      <c r="G1063" s="684"/>
      <c r="H1063" s="685"/>
      <c r="I1063" s="171">
        <v>19.600000000000001</v>
      </c>
      <c r="J1063" s="695" t="s">
        <v>2122</v>
      </c>
    </row>
    <row r="1064" spans="2:10" x14ac:dyDescent="0.2">
      <c r="B1064" s="680" t="s">
        <v>180</v>
      </c>
      <c r="C1064" s="681"/>
      <c r="D1064" s="681"/>
      <c r="E1064" s="681"/>
      <c r="F1064" s="681"/>
      <c r="G1064" s="681"/>
      <c r="H1064" s="682"/>
      <c r="I1064" s="225">
        <v>19.600000000000001</v>
      </c>
      <c r="J1064" s="765"/>
    </row>
    <row r="1065" spans="2:10" ht="12.75" customHeight="1" x14ac:dyDescent="0.2">
      <c r="B1065" s="213" t="s">
        <v>1225</v>
      </c>
      <c r="C1065" s="213">
        <v>94965</v>
      </c>
      <c r="D1065" s="679" t="s">
        <v>1664</v>
      </c>
      <c r="E1065" s="679"/>
      <c r="F1065" s="679"/>
      <c r="G1065" s="679"/>
      <c r="H1065" s="679"/>
      <c r="I1065" s="679"/>
      <c r="J1065" s="213" t="s">
        <v>1626</v>
      </c>
    </row>
    <row r="1066" spans="2:10" x14ac:dyDescent="0.2">
      <c r="B1066" s="686" t="s">
        <v>175</v>
      </c>
      <c r="C1066" s="687"/>
      <c r="D1066" s="687"/>
      <c r="E1066" s="687"/>
      <c r="F1066" s="687"/>
      <c r="G1066" s="687"/>
      <c r="H1066" s="688"/>
      <c r="I1066" s="216" t="s">
        <v>184</v>
      </c>
      <c r="J1066" s="168" t="s">
        <v>179</v>
      </c>
    </row>
    <row r="1067" spans="2:10" x14ac:dyDescent="0.2">
      <c r="B1067" s="683" t="s">
        <v>592</v>
      </c>
      <c r="C1067" s="684"/>
      <c r="D1067" s="684"/>
      <c r="E1067" s="684"/>
      <c r="F1067" s="684"/>
      <c r="G1067" s="684"/>
      <c r="H1067" s="685"/>
      <c r="I1067" s="171">
        <v>8.1</v>
      </c>
      <c r="J1067" s="695" t="s">
        <v>184</v>
      </c>
    </row>
    <row r="1068" spans="2:10" x14ac:dyDescent="0.2">
      <c r="B1068" s="680" t="s">
        <v>180</v>
      </c>
      <c r="C1068" s="681"/>
      <c r="D1068" s="681"/>
      <c r="E1068" s="681"/>
      <c r="F1068" s="681"/>
      <c r="G1068" s="681"/>
      <c r="H1068" s="682"/>
      <c r="I1068" s="225">
        <v>8.1</v>
      </c>
      <c r="J1068" s="765"/>
    </row>
    <row r="1069" spans="2:10" ht="12.75" customHeight="1" x14ac:dyDescent="0.2">
      <c r="B1069" s="213" t="s">
        <v>1543</v>
      </c>
      <c r="C1069" s="213">
        <v>103670</v>
      </c>
      <c r="D1069" s="679" t="s">
        <v>1666</v>
      </c>
      <c r="E1069" s="679"/>
      <c r="F1069" s="679"/>
      <c r="G1069" s="679"/>
      <c r="H1069" s="679"/>
      <c r="I1069" s="679"/>
      <c r="J1069" s="213" t="s">
        <v>1626</v>
      </c>
    </row>
    <row r="1070" spans="2:10" x14ac:dyDescent="0.2">
      <c r="B1070" s="686" t="s">
        <v>175</v>
      </c>
      <c r="C1070" s="687"/>
      <c r="D1070" s="687"/>
      <c r="E1070" s="687"/>
      <c r="F1070" s="687"/>
      <c r="G1070" s="687"/>
      <c r="H1070" s="688"/>
      <c r="I1070" s="216" t="s">
        <v>184</v>
      </c>
      <c r="J1070" s="168" t="s">
        <v>179</v>
      </c>
    </row>
    <row r="1071" spans="2:10" x14ac:dyDescent="0.2">
      <c r="B1071" s="683" t="s">
        <v>592</v>
      </c>
      <c r="C1071" s="684"/>
      <c r="D1071" s="684"/>
      <c r="E1071" s="684"/>
      <c r="F1071" s="684"/>
      <c r="G1071" s="684"/>
      <c r="H1071" s="685"/>
      <c r="I1071" s="171">
        <v>8.1</v>
      </c>
      <c r="J1071" s="695" t="s">
        <v>184</v>
      </c>
    </row>
    <row r="1072" spans="2:10" x14ac:dyDescent="0.2">
      <c r="B1072" s="680" t="s">
        <v>180</v>
      </c>
      <c r="C1072" s="681"/>
      <c r="D1072" s="681"/>
      <c r="E1072" s="681"/>
      <c r="F1072" s="681"/>
      <c r="G1072" s="681"/>
      <c r="H1072" s="682"/>
      <c r="I1072" s="225">
        <v>8.1</v>
      </c>
      <c r="J1072" s="765"/>
    </row>
    <row r="1073" spans="2:10" x14ac:dyDescent="0.2">
      <c r="B1073" s="106" t="s">
        <v>1226</v>
      </c>
      <c r="C1073" s="212"/>
      <c r="D1073" s="61" t="s">
        <v>653</v>
      </c>
      <c r="E1073" s="61"/>
      <c r="F1073" s="61"/>
      <c r="G1073" s="61"/>
      <c r="H1073" s="61"/>
      <c r="I1073" s="61"/>
      <c r="J1073" s="62"/>
    </row>
    <row r="1074" spans="2:10" ht="12.75" customHeight="1" x14ac:dyDescent="0.2">
      <c r="B1074" s="213" t="s">
        <v>1227</v>
      </c>
      <c r="C1074" s="213">
        <v>92448</v>
      </c>
      <c r="D1074" s="679" t="s">
        <v>1692</v>
      </c>
      <c r="E1074" s="679"/>
      <c r="F1074" s="679"/>
      <c r="G1074" s="679"/>
      <c r="H1074" s="679"/>
      <c r="I1074" s="679"/>
      <c r="J1074" s="213" t="s">
        <v>42</v>
      </c>
    </row>
    <row r="1075" spans="2:10" x14ac:dyDescent="0.2">
      <c r="B1075" s="698" t="s">
        <v>175</v>
      </c>
      <c r="C1075" s="699"/>
      <c r="D1075" s="699"/>
      <c r="E1075" s="687"/>
      <c r="F1075" s="687"/>
      <c r="G1075" s="687"/>
      <c r="H1075" s="688"/>
      <c r="I1075" s="216" t="s">
        <v>178</v>
      </c>
      <c r="J1075" s="168" t="s">
        <v>179</v>
      </c>
    </row>
    <row r="1076" spans="2:10" x14ac:dyDescent="0.2">
      <c r="B1076" s="683" t="s">
        <v>592</v>
      </c>
      <c r="C1076" s="684"/>
      <c r="D1076" s="684"/>
      <c r="E1076" s="684"/>
      <c r="F1076" s="684"/>
      <c r="G1076" s="684"/>
      <c r="H1076" s="685"/>
      <c r="I1076" s="217">
        <v>43.1</v>
      </c>
      <c r="J1076" s="695" t="s">
        <v>178</v>
      </c>
    </row>
    <row r="1077" spans="2:10" x14ac:dyDescent="0.2">
      <c r="B1077" s="706" t="s">
        <v>180</v>
      </c>
      <c r="C1077" s="707"/>
      <c r="D1077" s="707"/>
      <c r="E1077" s="681"/>
      <c r="F1077" s="681"/>
      <c r="G1077" s="681"/>
      <c r="H1077" s="682"/>
      <c r="I1077" s="174">
        <v>43.1</v>
      </c>
      <c r="J1077" s="765"/>
    </row>
    <row r="1078" spans="2:10" ht="12.75" customHeight="1" x14ac:dyDescent="0.2">
      <c r="B1078" s="213" t="s">
        <v>1228</v>
      </c>
      <c r="C1078" s="213">
        <v>92759</v>
      </c>
      <c r="D1078" s="679" t="s">
        <v>1682</v>
      </c>
      <c r="E1078" s="679"/>
      <c r="F1078" s="679"/>
      <c r="G1078" s="679"/>
      <c r="H1078" s="679"/>
      <c r="I1078" s="679"/>
      <c r="J1078" s="213" t="s">
        <v>147</v>
      </c>
    </row>
    <row r="1079" spans="2:10" x14ac:dyDescent="0.2">
      <c r="B1079" s="686" t="s">
        <v>175</v>
      </c>
      <c r="C1079" s="687"/>
      <c r="D1079" s="687"/>
      <c r="E1079" s="687"/>
      <c r="F1079" s="687"/>
      <c r="G1079" s="687"/>
      <c r="H1079" s="688"/>
      <c r="I1079" s="216" t="s">
        <v>2122</v>
      </c>
      <c r="J1079" s="168" t="s">
        <v>179</v>
      </c>
    </row>
    <row r="1080" spans="2:10" x14ac:dyDescent="0.2">
      <c r="B1080" s="683" t="s">
        <v>592</v>
      </c>
      <c r="C1080" s="684"/>
      <c r="D1080" s="684"/>
      <c r="E1080" s="684"/>
      <c r="F1080" s="684"/>
      <c r="G1080" s="684"/>
      <c r="H1080" s="685"/>
      <c r="I1080" s="171">
        <v>72.7</v>
      </c>
      <c r="J1080" s="695" t="s">
        <v>2122</v>
      </c>
    </row>
    <row r="1081" spans="2:10" x14ac:dyDescent="0.2">
      <c r="B1081" s="680" t="s">
        <v>180</v>
      </c>
      <c r="C1081" s="681"/>
      <c r="D1081" s="681"/>
      <c r="E1081" s="681"/>
      <c r="F1081" s="681"/>
      <c r="G1081" s="681"/>
      <c r="H1081" s="682"/>
      <c r="I1081" s="225">
        <v>72.7</v>
      </c>
      <c r="J1081" s="765"/>
    </row>
    <row r="1082" spans="2:10" ht="12.75" customHeight="1" x14ac:dyDescent="0.2">
      <c r="B1082" s="213" t="s">
        <v>1229</v>
      </c>
      <c r="C1082" s="213">
        <v>92760</v>
      </c>
      <c r="D1082" s="679" t="s">
        <v>1688</v>
      </c>
      <c r="E1082" s="679"/>
      <c r="F1082" s="679"/>
      <c r="G1082" s="679"/>
      <c r="H1082" s="679"/>
      <c r="I1082" s="679"/>
      <c r="J1082" s="213" t="s">
        <v>147</v>
      </c>
    </row>
    <row r="1083" spans="2:10" x14ac:dyDescent="0.2">
      <c r="B1083" s="686" t="s">
        <v>175</v>
      </c>
      <c r="C1083" s="687"/>
      <c r="D1083" s="687"/>
      <c r="E1083" s="687"/>
      <c r="F1083" s="687"/>
      <c r="G1083" s="687"/>
      <c r="H1083" s="688"/>
      <c r="I1083" s="216" t="s">
        <v>2122</v>
      </c>
      <c r="J1083" s="168" t="s">
        <v>179</v>
      </c>
    </row>
    <row r="1084" spans="2:10" x14ac:dyDescent="0.2">
      <c r="B1084" s="683" t="s">
        <v>592</v>
      </c>
      <c r="C1084" s="684"/>
      <c r="D1084" s="684"/>
      <c r="E1084" s="684"/>
      <c r="F1084" s="684"/>
      <c r="G1084" s="684"/>
      <c r="H1084" s="685"/>
      <c r="I1084" s="171">
        <v>80.7</v>
      </c>
      <c r="J1084" s="695" t="s">
        <v>2122</v>
      </c>
    </row>
    <row r="1085" spans="2:10" x14ac:dyDescent="0.2">
      <c r="B1085" s="680" t="s">
        <v>180</v>
      </c>
      <c r="C1085" s="681"/>
      <c r="D1085" s="681"/>
      <c r="E1085" s="681"/>
      <c r="F1085" s="681"/>
      <c r="G1085" s="681"/>
      <c r="H1085" s="682"/>
      <c r="I1085" s="225">
        <v>80.7</v>
      </c>
      <c r="J1085" s="765"/>
    </row>
    <row r="1086" spans="2:10" ht="12.75" customHeight="1" x14ac:dyDescent="0.2">
      <c r="B1086" s="213" t="s">
        <v>1230</v>
      </c>
      <c r="C1086" s="213">
        <v>92761</v>
      </c>
      <c r="D1086" s="679" t="s">
        <v>1690</v>
      </c>
      <c r="E1086" s="679"/>
      <c r="F1086" s="679"/>
      <c r="G1086" s="679"/>
      <c r="H1086" s="679"/>
      <c r="I1086" s="679"/>
      <c r="J1086" s="213" t="s">
        <v>147</v>
      </c>
    </row>
    <row r="1087" spans="2:10" x14ac:dyDescent="0.2">
      <c r="B1087" s="686" t="s">
        <v>175</v>
      </c>
      <c r="C1087" s="687"/>
      <c r="D1087" s="687"/>
      <c r="E1087" s="687"/>
      <c r="F1087" s="687"/>
      <c r="G1087" s="687"/>
      <c r="H1087" s="688"/>
      <c r="I1087" s="216" t="s">
        <v>2122</v>
      </c>
      <c r="J1087" s="168" t="s">
        <v>179</v>
      </c>
    </row>
    <row r="1088" spans="2:10" x14ac:dyDescent="0.2">
      <c r="B1088" s="683" t="s">
        <v>592</v>
      </c>
      <c r="C1088" s="684"/>
      <c r="D1088" s="684"/>
      <c r="E1088" s="684"/>
      <c r="F1088" s="684"/>
      <c r="G1088" s="684"/>
      <c r="H1088" s="685"/>
      <c r="I1088" s="171">
        <v>1.8</v>
      </c>
      <c r="J1088" s="695" t="s">
        <v>2122</v>
      </c>
    </row>
    <row r="1089" spans="2:10" x14ac:dyDescent="0.2">
      <c r="B1089" s="680" t="s">
        <v>180</v>
      </c>
      <c r="C1089" s="681"/>
      <c r="D1089" s="681"/>
      <c r="E1089" s="681"/>
      <c r="F1089" s="681"/>
      <c r="G1089" s="681"/>
      <c r="H1089" s="682"/>
      <c r="I1089" s="225">
        <v>1.8</v>
      </c>
      <c r="J1089" s="765"/>
    </row>
    <row r="1090" spans="2:10" ht="12.75" customHeight="1" x14ac:dyDescent="0.2">
      <c r="B1090" s="213" t="s">
        <v>1231</v>
      </c>
      <c r="C1090" s="213">
        <v>94965</v>
      </c>
      <c r="D1090" s="679" t="s">
        <v>1664</v>
      </c>
      <c r="E1090" s="679"/>
      <c r="F1090" s="679"/>
      <c r="G1090" s="679"/>
      <c r="H1090" s="679"/>
      <c r="I1090" s="679"/>
      <c r="J1090" s="213" t="s">
        <v>1626</v>
      </c>
    </row>
    <row r="1091" spans="2:10" x14ac:dyDescent="0.2">
      <c r="B1091" s="686" t="s">
        <v>175</v>
      </c>
      <c r="C1091" s="687"/>
      <c r="D1091" s="687"/>
      <c r="E1091" s="687"/>
      <c r="F1091" s="687"/>
      <c r="G1091" s="687"/>
      <c r="H1091" s="688"/>
      <c r="I1091" s="216" t="s">
        <v>184</v>
      </c>
      <c r="J1091" s="168" t="s">
        <v>179</v>
      </c>
    </row>
    <row r="1092" spans="2:10" x14ac:dyDescent="0.2">
      <c r="B1092" s="683" t="s">
        <v>592</v>
      </c>
      <c r="C1092" s="684"/>
      <c r="D1092" s="684"/>
      <c r="E1092" s="684"/>
      <c r="F1092" s="684"/>
      <c r="G1092" s="684"/>
      <c r="H1092" s="685"/>
      <c r="I1092" s="171">
        <v>2.2000000000000002</v>
      </c>
      <c r="J1092" s="695" t="s">
        <v>184</v>
      </c>
    </row>
    <row r="1093" spans="2:10" x14ac:dyDescent="0.2">
      <c r="B1093" s="680" t="s">
        <v>180</v>
      </c>
      <c r="C1093" s="681"/>
      <c r="D1093" s="681"/>
      <c r="E1093" s="681"/>
      <c r="F1093" s="681"/>
      <c r="G1093" s="681"/>
      <c r="H1093" s="682"/>
      <c r="I1093" s="225">
        <v>2.2000000000000002</v>
      </c>
      <c r="J1093" s="765"/>
    </row>
    <row r="1094" spans="2:10" ht="12.75" customHeight="1" x14ac:dyDescent="0.2">
      <c r="B1094" s="213" t="s">
        <v>1544</v>
      </c>
      <c r="C1094" s="213">
        <v>103670</v>
      </c>
      <c r="D1094" s="679" t="s">
        <v>1666</v>
      </c>
      <c r="E1094" s="679"/>
      <c r="F1094" s="679"/>
      <c r="G1094" s="679"/>
      <c r="H1094" s="679"/>
      <c r="I1094" s="679"/>
      <c r="J1094" s="213" t="s">
        <v>1626</v>
      </c>
    </row>
    <row r="1095" spans="2:10" x14ac:dyDescent="0.2">
      <c r="B1095" s="686" t="s">
        <v>175</v>
      </c>
      <c r="C1095" s="687"/>
      <c r="D1095" s="687"/>
      <c r="E1095" s="687"/>
      <c r="F1095" s="687"/>
      <c r="G1095" s="687"/>
      <c r="H1095" s="688"/>
      <c r="I1095" s="216" t="s">
        <v>184</v>
      </c>
      <c r="J1095" s="168" t="s">
        <v>179</v>
      </c>
    </row>
    <row r="1096" spans="2:10" x14ac:dyDescent="0.2">
      <c r="B1096" s="683" t="s">
        <v>592</v>
      </c>
      <c r="C1096" s="684"/>
      <c r="D1096" s="684"/>
      <c r="E1096" s="684"/>
      <c r="F1096" s="684"/>
      <c r="G1096" s="684"/>
      <c r="H1096" s="685"/>
      <c r="I1096" s="171">
        <v>2.2000000000000002</v>
      </c>
      <c r="J1096" s="695" t="s">
        <v>184</v>
      </c>
    </row>
    <row r="1097" spans="2:10" x14ac:dyDescent="0.2">
      <c r="B1097" s="680" t="s">
        <v>180</v>
      </c>
      <c r="C1097" s="681"/>
      <c r="D1097" s="681"/>
      <c r="E1097" s="681"/>
      <c r="F1097" s="681"/>
      <c r="G1097" s="681"/>
      <c r="H1097" s="682"/>
      <c r="I1097" s="225">
        <v>2.2000000000000002</v>
      </c>
      <c r="J1097" s="765"/>
    </row>
    <row r="1098" spans="2:10" x14ac:dyDescent="0.2">
      <c r="B1098" s="106" t="s">
        <v>1232</v>
      </c>
      <c r="C1098" s="212"/>
      <c r="D1098" s="61" t="s">
        <v>114</v>
      </c>
      <c r="E1098" s="61"/>
      <c r="F1098" s="61"/>
      <c r="G1098" s="61"/>
      <c r="H1098" s="61"/>
      <c r="I1098" s="61"/>
      <c r="J1098" s="62"/>
    </row>
    <row r="1099" spans="2:10" ht="12.75" customHeight="1" x14ac:dyDescent="0.2">
      <c r="B1099" s="213" t="s">
        <v>1233</v>
      </c>
      <c r="C1099" s="213">
        <v>601003183</v>
      </c>
      <c r="D1099" s="679" t="s">
        <v>1694</v>
      </c>
      <c r="E1099" s="679"/>
      <c r="F1099" s="679"/>
      <c r="G1099" s="679"/>
      <c r="H1099" s="679"/>
      <c r="I1099" s="679"/>
      <c r="J1099" s="213" t="s">
        <v>42</v>
      </c>
    </row>
    <row r="1100" spans="2:10" x14ac:dyDescent="0.2">
      <c r="B1100" s="686" t="s">
        <v>175</v>
      </c>
      <c r="C1100" s="687"/>
      <c r="D1100" s="687"/>
      <c r="E1100" s="687"/>
      <c r="F1100" s="687"/>
      <c r="G1100" s="687"/>
      <c r="H1100" s="688"/>
      <c r="I1100" s="216" t="s">
        <v>178</v>
      </c>
      <c r="J1100" s="168" t="s">
        <v>179</v>
      </c>
    </row>
    <row r="1101" spans="2:10" x14ac:dyDescent="0.2">
      <c r="B1101" s="683" t="s">
        <v>592</v>
      </c>
      <c r="C1101" s="684"/>
      <c r="D1101" s="684"/>
      <c r="E1101" s="684"/>
      <c r="F1101" s="684"/>
      <c r="G1101" s="684"/>
      <c r="H1101" s="685"/>
      <c r="I1101" s="171">
        <v>760.88</v>
      </c>
      <c r="J1101" s="695" t="s">
        <v>178</v>
      </c>
    </row>
    <row r="1102" spans="2:10" x14ac:dyDescent="0.2">
      <c r="B1102" s="680" t="s">
        <v>180</v>
      </c>
      <c r="C1102" s="681"/>
      <c r="D1102" s="681"/>
      <c r="E1102" s="681"/>
      <c r="F1102" s="681"/>
      <c r="G1102" s="681"/>
      <c r="H1102" s="682"/>
      <c r="I1102" s="225">
        <v>760.88</v>
      </c>
      <c r="J1102" s="765"/>
    </row>
    <row r="1103" spans="2:10" ht="12.75" customHeight="1" x14ac:dyDescent="0.2">
      <c r="B1103" s="213" t="s">
        <v>1234</v>
      </c>
      <c r="C1103" s="213">
        <v>101792</v>
      </c>
      <c r="D1103" s="679" t="s">
        <v>2079</v>
      </c>
      <c r="E1103" s="679"/>
      <c r="F1103" s="679"/>
      <c r="G1103" s="679"/>
      <c r="H1103" s="679"/>
      <c r="I1103" s="679"/>
      <c r="J1103" s="213" t="s">
        <v>1626</v>
      </c>
    </row>
    <row r="1104" spans="2:10" x14ac:dyDescent="0.2">
      <c r="B1104" s="686" t="s">
        <v>175</v>
      </c>
      <c r="C1104" s="687"/>
      <c r="D1104" s="687"/>
      <c r="E1104" s="687"/>
      <c r="F1104" s="687"/>
      <c r="G1104" s="687"/>
      <c r="H1104" s="688"/>
      <c r="I1104" s="216" t="s">
        <v>184</v>
      </c>
      <c r="J1104" s="168" t="s">
        <v>179</v>
      </c>
    </row>
    <row r="1105" spans="2:10" x14ac:dyDescent="0.2">
      <c r="B1105" s="683" t="s">
        <v>592</v>
      </c>
      <c r="C1105" s="684"/>
      <c r="D1105" s="684"/>
      <c r="E1105" s="684"/>
      <c r="F1105" s="684"/>
      <c r="G1105" s="684"/>
      <c r="H1105" s="685"/>
      <c r="I1105" s="171">
        <v>30.435200000000002</v>
      </c>
      <c r="J1105" s="695" t="s">
        <v>184</v>
      </c>
    </row>
    <row r="1106" spans="2:10" x14ac:dyDescent="0.2">
      <c r="B1106" s="680" t="s">
        <v>180</v>
      </c>
      <c r="C1106" s="681"/>
      <c r="D1106" s="681"/>
      <c r="E1106" s="681"/>
      <c r="F1106" s="681"/>
      <c r="G1106" s="681"/>
      <c r="H1106" s="682"/>
      <c r="I1106" s="225">
        <v>30.435200000000002</v>
      </c>
      <c r="J1106" s="765"/>
    </row>
    <row r="1107" spans="2:10" ht="12.75" customHeight="1" x14ac:dyDescent="0.2">
      <c r="B1107" s="213" t="s">
        <v>1235</v>
      </c>
      <c r="C1107" s="213">
        <v>91596</v>
      </c>
      <c r="D1107" s="679" t="s">
        <v>2081</v>
      </c>
      <c r="E1107" s="679"/>
      <c r="F1107" s="679"/>
      <c r="G1107" s="679"/>
      <c r="H1107" s="679"/>
      <c r="I1107" s="679"/>
      <c r="J1107" s="213" t="s">
        <v>147</v>
      </c>
    </row>
    <row r="1108" spans="2:10" x14ac:dyDescent="0.2">
      <c r="B1108" s="686" t="s">
        <v>175</v>
      </c>
      <c r="C1108" s="687"/>
      <c r="D1108" s="687"/>
      <c r="E1108" s="687"/>
      <c r="F1108" s="687"/>
      <c r="G1108" s="687"/>
      <c r="H1108" s="688"/>
      <c r="I1108" s="216" t="s">
        <v>2122</v>
      </c>
      <c r="J1108" s="168" t="s">
        <v>179</v>
      </c>
    </row>
    <row r="1109" spans="2:10" x14ac:dyDescent="0.2">
      <c r="B1109" s="683" t="s">
        <v>592</v>
      </c>
      <c r="C1109" s="684"/>
      <c r="D1109" s="684"/>
      <c r="E1109" s="684"/>
      <c r="F1109" s="684"/>
      <c r="G1109" s="684"/>
      <c r="H1109" s="685"/>
      <c r="I1109" s="171">
        <v>1673.9360000000001</v>
      </c>
      <c r="J1109" s="695" t="s">
        <v>2122</v>
      </c>
    </row>
    <row r="1110" spans="2:10" x14ac:dyDescent="0.2">
      <c r="B1110" s="680" t="s">
        <v>180</v>
      </c>
      <c r="C1110" s="681"/>
      <c r="D1110" s="681"/>
      <c r="E1110" s="681"/>
      <c r="F1110" s="681"/>
      <c r="G1110" s="681"/>
      <c r="H1110" s="682"/>
      <c r="I1110" s="225">
        <v>1673.9360000000001</v>
      </c>
      <c r="J1110" s="765"/>
    </row>
    <row r="1111" spans="2:10" x14ac:dyDescent="0.2">
      <c r="B1111" s="106" t="s">
        <v>1236</v>
      </c>
      <c r="C1111" s="212"/>
      <c r="D1111" s="61" t="s">
        <v>1057</v>
      </c>
      <c r="E1111" s="61"/>
      <c r="F1111" s="61"/>
      <c r="G1111" s="61"/>
      <c r="H1111" s="61"/>
      <c r="I1111" s="61"/>
      <c r="J1111" s="62"/>
    </row>
    <row r="1112" spans="2:10" ht="12.75" customHeight="1" x14ac:dyDescent="0.2">
      <c r="B1112" s="213" t="s">
        <v>1237</v>
      </c>
      <c r="C1112" s="213">
        <v>101995</v>
      </c>
      <c r="D1112" s="679" t="s">
        <v>1702</v>
      </c>
      <c r="E1112" s="679"/>
      <c r="F1112" s="679"/>
      <c r="G1112" s="679"/>
      <c r="H1112" s="679"/>
      <c r="I1112" s="679"/>
      <c r="J1112" s="213" t="s">
        <v>42</v>
      </c>
    </row>
    <row r="1113" spans="2:10" x14ac:dyDescent="0.2">
      <c r="B1113" s="686" t="s">
        <v>175</v>
      </c>
      <c r="C1113" s="687"/>
      <c r="D1113" s="687"/>
      <c r="E1113" s="687"/>
      <c r="F1113" s="687"/>
      <c r="G1113" s="687"/>
      <c r="H1113" s="688"/>
      <c r="I1113" s="216" t="s">
        <v>178</v>
      </c>
      <c r="J1113" s="168" t="s">
        <v>179</v>
      </c>
    </row>
    <row r="1114" spans="2:10" x14ac:dyDescent="0.2">
      <c r="B1114" s="683" t="s">
        <v>592</v>
      </c>
      <c r="C1114" s="684"/>
      <c r="D1114" s="684"/>
      <c r="E1114" s="684"/>
      <c r="F1114" s="684"/>
      <c r="G1114" s="684"/>
      <c r="H1114" s="685"/>
      <c r="I1114" s="171">
        <v>17.7</v>
      </c>
      <c r="J1114" s="695" t="s">
        <v>178</v>
      </c>
    </row>
    <row r="1115" spans="2:10" x14ac:dyDescent="0.2">
      <c r="B1115" s="680" t="s">
        <v>180</v>
      </c>
      <c r="C1115" s="681"/>
      <c r="D1115" s="681"/>
      <c r="E1115" s="681"/>
      <c r="F1115" s="681"/>
      <c r="G1115" s="681"/>
      <c r="H1115" s="682"/>
      <c r="I1115" s="225">
        <v>17.7</v>
      </c>
      <c r="J1115" s="765"/>
    </row>
    <row r="1116" spans="2:10" ht="12.75" customHeight="1" x14ac:dyDescent="0.2">
      <c r="B1116" s="213" t="s">
        <v>1238</v>
      </c>
      <c r="C1116" s="213">
        <v>95944</v>
      </c>
      <c r="D1116" s="679" t="s">
        <v>1706</v>
      </c>
      <c r="E1116" s="679"/>
      <c r="F1116" s="679"/>
      <c r="G1116" s="679"/>
      <c r="H1116" s="679"/>
      <c r="I1116" s="679"/>
      <c r="J1116" s="213" t="s">
        <v>147</v>
      </c>
    </row>
    <row r="1117" spans="2:10" x14ac:dyDescent="0.2">
      <c r="B1117" s="686" t="s">
        <v>175</v>
      </c>
      <c r="C1117" s="687"/>
      <c r="D1117" s="687"/>
      <c r="E1117" s="687"/>
      <c r="F1117" s="687"/>
      <c r="G1117" s="687"/>
      <c r="H1117" s="688"/>
      <c r="I1117" s="216" t="s">
        <v>2122</v>
      </c>
      <c r="J1117" s="168" t="s">
        <v>179</v>
      </c>
    </row>
    <row r="1118" spans="2:10" x14ac:dyDescent="0.2">
      <c r="B1118" s="683" t="s">
        <v>413</v>
      </c>
      <c r="C1118" s="684"/>
      <c r="D1118" s="684"/>
      <c r="E1118" s="684"/>
      <c r="F1118" s="684"/>
      <c r="G1118" s="684"/>
      <c r="H1118" s="685"/>
      <c r="I1118" s="171">
        <v>10</v>
      </c>
      <c r="J1118" s="695" t="s">
        <v>2122</v>
      </c>
    </row>
    <row r="1119" spans="2:10" x14ac:dyDescent="0.2">
      <c r="B1119" s="680" t="s">
        <v>180</v>
      </c>
      <c r="C1119" s="681"/>
      <c r="D1119" s="681"/>
      <c r="E1119" s="681"/>
      <c r="F1119" s="681"/>
      <c r="G1119" s="681"/>
      <c r="H1119" s="682"/>
      <c r="I1119" s="225">
        <v>10</v>
      </c>
      <c r="J1119" s="765"/>
    </row>
    <row r="1120" spans="2:10" ht="12.75" customHeight="1" x14ac:dyDescent="0.2">
      <c r="B1120" s="213" t="s">
        <v>1239</v>
      </c>
      <c r="C1120" s="213">
        <v>95945</v>
      </c>
      <c r="D1120" s="679" t="s">
        <v>1708</v>
      </c>
      <c r="E1120" s="679"/>
      <c r="F1120" s="679"/>
      <c r="G1120" s="679"/>
      <c r="H1120" s="679"/>
      <c r="I1120" s="679"/>
      <c r="J1120" s="213" t="s">
        <v>147</v>
      </c>
    </row>
    <row r="1121" spans="2:10" x14ac:dyDescent="0.2">
      <c r="B1121" s="686" t="s">
        <v>175</v>
      </c>
      <c r="C1121" s="687"/>
      <c r="D1121" s="687"/>
      <c r="E1121" s="687"/>
      <c r="F1121" s="687"/>
      <c r="G1121" s="687"/>
      <c r="H1121" s="688"/>
      <c r="I1121" s="216" t="s">
        <v>2122</v>
      </c>
      <c r="J1121" s="168" t="s">
        <v>179</v>
      </c>
    </row>
    <row r="1122" spans="2:10" x14ac:dyDescent="0.2">
      <c r="B1122" s="683" t="s">
        <v>413</v>
      </c>
      <c r="C1122" s="684"/>
      <c r="D1122" s="684"/>
      <c r="E1122" s="684"/>
      <c r="F1122" s="684"/>
      <c r="G1122" s="684"/>
      <c r="H1122" s="685"/>
      <c r="I1122" s="171">
        <v>22.4</v>
      </c>
      <c r="J1122" s="695" t="s">
        <v>2122</v>
      </c>
    </row>
    <row r="1123" spans="2:10" x14ac:dyDescent="0.2">
      <c r="B1123" s="680" t="s">
        <v>180</v>
      </c>
      <c r="C1123" s="681"/>
      <c r="D1123" s="681"/>
      <c r="E1123" s="681"/>
      <c r="F1123" s="681"/>
      <c r="G1123" s="681"/>
      <c r="H1123" s="682"/>
      <c r="I1123" s="225">
        <v>22.4</v>
      </c>
      <c r="J1123" s="765"/>
    </row>
    <row r="1124" spans="2:10" ht="12.75" customHeight="1" x14ac:dyDescent="0.2">
      <c r="B1124" s="213" t="s">
        <v>1240</v>
      </c>
      <c r="C1124" s="213">
        <v>95946</v>
      </c>
      <c r="D1124" s="679" t="s">
        <v>2083</v>
      </c>
      <c r="E1124" s="679"/>
      <c r="F1124" s="679"/>
      <c r="G1124" s="679"/>
      <c r="H1124" s="679"/>
      <c r="I1124" s="679"/>
      <c r="J1124" s="213" t="s">
        <v>147</v>
      </c>
    </row>
    <row r="1125" spans="2:10" x14ac:dyDescent="0.2">
      <c r="B1125" s="686" t="s">
        <v>175</v>
      </c>
      <c r="C1125" s="687"/>
      <c r="D1125" s="687"/>
      <c r="E1125" s="687"/>
      <c r="F1125" s="687"/>
      <c r="G1125" s="687"/>
      <c r="H1125" s="688"/>
      <c r="I1125" s="216" t="s">
        <v>2122</v>
      </c>
      <c r="J1125" s="168" t="s">
        <v>179</v>
      </c>
    </row>
    <row r="1126" spans="2:10" x14ac:dyDescent="0.2">
      <c r="B1126" s="683" t="s">
        <v>592</v>
      </c>
      <c r="C1126" s="684"/>
      <c r="D1126" s="684"/>
      <c r="E1126" s="684"/>
      <c r="F1126" s="684"/>
      <c r="G1126" s="684"/>
      <c r="H1126" s="685"/>
      <c r="I1126" s="171">
        <v>62.4</v>
      </c>
      <c r="J1126" s="695" t="s">
        <v>2122</v>
      </c>
    </row>
    <row r="1127" spans="2:10" x14ac:dyDescent="0.2">
      <c r="B1127" s="680" t="s">
        <v>180</v>
      </c>
      <c r="C1127" s="681"/>
      <c r="D1127" s="681"/>
      <c r="E1127" s="681"/>
      <c r="F1127" s="681"/>
      <c r="G1127" s="681"/>
      <c r="H1127" s="682"/>
      <c r="I1127" s="225">
        <v>62.4</v>
      </c>
      <c r="J1127" s="765"/>
    </row>
    <row r="1128" spans="2:10" ht="12.75" customHeight="1" x14ac:dyDescent="0.2">
      <c r="B1128" s="213" t="s">
        <v>1241</v>
      </c>
      <c r="C1128" s="213">
        <v>95947</v>
      </c>
      <c r="D1128" s="679" t="s">
        <v>2085</v>
      </c>
      <c r="E1128" s="679"/>
      <c r="F1128" s="679"/>
      <c r="G1128" s="679"/>
      <c r="H1128" s="679"/>
      <c r="I1128" s="679"/>
      <c r="J1128" s="213" t="s">
        <v>147</v>
      </c>
    </row>
    <row r="1129" spans="2:10" x14ac:dyDescent="0.2">
      <c r="B1129" s="686" t="s">
        <v>175</v>
      </c>
      <c r="C1129" s="687"/>
      <c r="D1129" s="687"/>
      <c r="E1129" s="687"/>
      <c r="F1129" s="687"/>
      <c r="G1129" s="687"/>
      <c r="H1129" s="688"/>
      <c r="I1129" s="216" t="s">
        <v>2122</v>
      </c>
      <c r="J1129" s="168" t="s">
        <v>179</v>
      </c>
    </row>
    <row r="1130" spans="2:10" x14ac:dyDescent="0.2">
      <c r="B1130" s="683" t="s">
        <v>592</v>
      </c>
      <c r="C1130" s="684"/>
      <c r="D1130" s="684"/>
      <c r="E1130" s="684"/>
      <c r="F1130" s="684"/>
      <c r="G1130" s="684"/>
      <c r="H1130" s="685"/>
      <c r="I1130" s="171">
        <v>29</v>
      </c>
      <c r="J1130" s="695" t="s">
        <v>2122</v>
      </c>
    </row>
    <row r="1131" spans="2:10" x14ac:dyDescent="0.2">
      <c r="B1131" s="680" t="s">
        <v>180</v>
      </c>
      <c r="C1131" s="681"/>
      <c r="D1131" s="681"/>
      <c r="E1131" s="681"/>
      <c r="F1131" s="681"/>
      <c r="G1131" s="681"/>
      <c r="H1131" s="682"/>
      <c r="I1131" s="225">
        <v>29</v>
      </c>
      <c r="J1131" s="765"/>
    </row>
    <row r="1132" spans="2:10" ht="12.75" customHeight="1" x14ac:dyDescent="0.2">
      <c r="B1132" s="213" t="s">
        <v>1242</v>
      </c>
      <c r="C1132" s="213">
        <v>94965</v>
      </c>
      <c r="D1132" s="679" t="s">
        <v>1664</v>
      </c>
      <c r="E1132" s="679"/>
      <c r="F1132" s="679"/>
      <c r="G1132" s="679"/>
      <c r="H1132" s="679"/>
      <c r="I1132" s="679"/>
      <c r="J1132" s="213" t="s">
        <v>1626</v>
      </c>
    </row>
    <row r="1133" spans="2:10" x14ac:dyDescent="0.2">
      <c r="B1133" s="686" t="s">
        <v>175</v>
      </c>
      <c r="C1133" s="687"/>
      <c r="D1133" s="687"/>
      <c r="E1133" s="687"/>
      <c r="F1133" s="687"/>
      <c r="G1133" s="687"/>
      <c r="H1133" s="688"/>
      <c r="I1133" s="216" t="s">
        <v>184</v>
      </c>
      <c r="J1133" s="168" t="s">
        <v>179</v>
      </c>
    </row>
    <row r="1134" spans="2:10" x14ac:dyDescent="0.2">
      <c r="B1134" s="683" t="s">
        <v>592</v>
      </c>
      <c r="C1134" s="684"/>
      <c r="D1134" s="684"/>
      <c r="E1134" s="684"/>
      <c r="F1134" s="684"/>
      <c r="G1134" s="684"/>
      <c r="H1134" s="685"/>
      <c r="I1134" s="171">
        <v>2</v>
      </c>
      <c r="J1134" s="695" t="s">
        <v>184</v>
      </c>
    </row>
    <row r="1135" spans="2:10" x14ac:dyDescent="0.2">
      <c r="B1135" s="680" t="s">
        <v>180</v>
      </c>
      <c r="C1135" s="681"/>
      <c r="D1135" s="681"/>
      <c r="E1135" s="681"/>
      <c r="F1135" s="681"/>
      <c r="G1135" s="681"/>
      <c r="H1135" s="682"/>
      <c r="I1135" s="225">
        <v>2</v>
      </c>
      <c r="J1135" s="765"/>
    </row>
    <row r="1136" spans="2:10" ht="12.75" customHeight="1" x14ac:dyDescent="0.2">
      <c r="B1136" s="213" t="s">
        <v>1545</v>
      </c>
      <c r="C1136" s="213">
        <v>103670</v>
      </c>
      <c r="D1136" s="679" t="s">
        <v>1666</v>
      </c>
      <c r="E1136" s="679"/>
      <c r="F1136" s="679"/>
      <c r="G1136" s="679"/>
      <c r="H1136" s="679"/>
      <c r="I1136" s="679"/>
      <c r="J1136" s="213" t="s">
        <v>1626</v>
      </c>
    </row>
    <row r="1137" spans="2:10" x14ac:dyDescent="0.2">
      <c r="B1137" s="686" t="s">
        <v>175</v>
      </c>
      <c r="C1137" s="687"/>
      <c r="D1137" s="687"/>
      <c r="E1137" s="687"/>
      <c r="F1137" s="687"/>
      <c r="G1137" s="687"/>
      <c r="H1137" s="688"/>
      <c r="I1137" s="216" t="s">
        <v>184</v>
      </c>
      <c r="J1137" s="168" t="s">
        <v>179</v>
      </c>
    </row>
    <row r="1138" spans="2:10" x14ac:dyDescent="0.2">
      <c r="B1138" s="683" t="s">
        <v>592</v>
      </c>
      <c r="C1138" s="684"/>
      <c r="D1138" s="684"/>
      <c r="E1138" s="684"/>
      <c r="F1138" s="684"/>
      <c r="G1138" s="684"/>
      <c r="H1138" s="685"/>
      <c r="I1138" s="171">
        <v>2</v>
      </c>
      <c r="J1138" s="695" t="s">
        <v>184</v>
      </c>
    </row>
    <row r="1139" spans="2:10" x14ac:dyDescent="0.2">
      <c r="B1139" s="680" t="s">
        <v>180</v>
      </c>
      <c r="C1139" s="681"/>
      <c r="D1139" s="681"/>
      <c r="E1139" s="681"/>
      <c r="F1139" s="681"/>
      <c r="G1139" s="681"/>
      <c r="H1139" s="682"/>
      <c r="I1139" s="225">
        <v>2</v>
      </c>
      <c r="J1139" s="765"/>
    </row>
    <row r="1140" spans="2:10" x14ac:dyDescent="0.2">
      <c r="B1140" s="372" t="s">
        <v>120</v>
      </c>
      <c r="C1140" s="211"/>
      <c r="D1140" s="165" t="s">
        <v>110</v>
      </c>
      <c r="E1140" s="165"/>
      <c r="F1140" s="165"/>
      <c r="G1140" s="165"/>
      <c r="H1140" s="165"/>
      <c r="I1140" s="165"/>
      <c r="J1140" s="166"/>
    </row>
    <row r="1141" spans="2:10" x14ac:dyDescent="0.2">
      <c r="B1141" s="106" t="s">
        <v>657</v>
      </c>
      <c r="C1141" s="212"/>
      <c r="D1141" s="61" t="s">
        <v>112</v>
      </c>
      <c r="E1141" s="61"/>
      <c r="F1141" s="61"/>
      <c r="G1141" s="61"/>
      <c r="H1141" s="61"/>
      <c r="I1141" s="61"/>
      <c r="J1141" s="62"/>
    </row>
    <row r="1142" spans="2:10" ht="12.75" customHeight="1" x14ac:dyDescent="0.2">
      <c r="B1142" s="218" t="s">
        <v>1276</v>
      </c>
      <c r="C1142" s="213">
        <v>101165</v>
      </c>
      <c r="D1142" s="679" t="s">
        <v>1710</v>
      </c>
      <c r="E1142" s="679"/>
      <c r="F1142" s="679"/>
      <c r="G1142" s="679"/>
      <c r="H1142" s="679"/>
      <c r="I1142" s="679"/>
      <c r="J1142" s="213" t="s">
        <v>1626</v>
      </c>
    </row>
    <row r="1143" spans="2:10" x14ac:dyDescent="0.2">
      <c r="B1143" s="686" t="s">
        <v>175</v>
      </c>
      <c r="C1143" s="687"/>
      <c r="D1143" s="687"/>
      <c r="E1143" s="688"/>
      <c r="F1143" s="59" t="s">
        <v>181</v>
      </c>
      <c r="G1143" s="59" t="s">
        <v>177</v>
      </c>
      <c r="H1143" s="168" t="s">
        <v>183</v>
      </c>
      <c r="I1143" s="216" t="s">
        <v>184</v>
      </c>
      <c r="J1143" s="168" t="s">
        <v>179</v>
      </c>
    </row>
    <row r="1144" spans="2:10" x14ac:dyDescent="0.2">
      <c r="B1144" s="787"/>
      <c r="C1144" s="788"/>
      <c r="D1144" s="788"/>
      <c r="E1144" s="789"/>
      <c r="F1144" s="103">
        <v>198.93</v>
      </c>
      <c r="G1144" s="103">
        <v>0.3</v>
      </c>
      <c r="H1144" s="103">
        <v>0.14000000000000001</v>
      </c>
      <c r="I1144" s="217">
        <v>8.3550600000000017</v>
      </c>
      <c r="J1144" s="695" t="s">
        <v>184</v>
      </c>
    </row>
    <row r="1145" spans="2:10" x14ac:dyDescent="0.2">
      <c r="B1145" s="790" t="s">
        <v>180</v>
      </c>
      <c r="C1145" s="791"/>
      <c r="D1145" s="791"/>
      <c r="E1145" s="791"/>
      <c r="F1145" s="791"/>
      <c r="G1145" s="791"/>
      <c r="H1145" s="792"/>
      <c r="I1145" s="226">
        <v>8.3550600000000017</v>
      </c>
      <c r="J1145" s="765"/>
    </row>
    <row r="1146" spans="2:10" ht="12.75" customHeight="1" x14ac:dyDescent="0.2">
      <c r="B1146" s="218" t="s">
        <v>1277</v>
      </c>
      <c r="C1146" s="213">
        <v>103330</v>
      </c>
      <c r="D1146" s="679" t="s">
        <v>1712</v>
      </c>
      <c r="E1146" s="679"/>
      <c r="F1146" s="679"/>
      <c r="G1146" s="679"/>
      <c r="H1146" s="679"/>
      <c r="I1146" s="679"/>
      <c r="J1146" s="213" t="s">
        <v>42</v>
      </c>
    </row>
    <row r="1147" spans="2:10" x14ac:dyDescent="0.2">
      <c r="B1147" s="686" t="s">
        <v>175</v>
      </c>
      <c r="C1147" s="687"/>
      <c r="D1147" s="687"/>
      <c r="E1147" s="687"/>
      <c r="F1147" s="687"/>
      <c r="G1147" s="687"/>
      <c r="H1147" s="688"/>
      <c r="I1147" s="216" t="s">
        <v>178</v>
      </c>
      <c r="J1147" s="168" t="s">
        <v>179</v>
      </c>
    </row>
    <row r="1148" spans="2:10" ht="15" customHeight="1" x14ac:dyDescent="0.2">
      <c r="B1148" s="793" t="s">
        <v>1031</v>
      </c>
      <c r="C1148" s="794"/>
      <c r="D1148" s="794"/>
      <c r="E1148" s="794"/>
      <c r="F1148" s="794"/>
      <c r="G1148" s="794"/>
      <c r="H1148" s="795"/>
      <c r="I1148" s="217">
        <v>572.32000000000005</v>
      </c>
      <c r="J1148" s="732" t="s">
        <v>178</v>
      </c>
    </row>
    <row r="1149" spans="2:10" x14ac:dyDescent="0.2">
      <c r="B1149" s="793" t="s">
        <v>583</v>
      </c>
      <c r="C1149" s="794"/>
      <c r="D1149" s="794"/>
      <c r="E1149" s="794">
        <v>89.46</v>
      </c>
      <c r="F1149" s="794"/>
      <c r="G1149" s="794"/>
      <c r="H1149" s="795"/>
      <c r="I1149" s="217">
        <v>118.83</v>
      </c>
      <c r="J1149" s="733"/>
    </row>
    <row r="1150" spans="2:10" x14ac:dyDescent="0.2">
      <c r="B1150" s="793" t="s">
        <v>1030</v>
      </c>
      <c r="C1150" s="794"/>
      <c r="D1150" s="794"/>
      <c r="E1150" s="794"/>
      <c r="F1150" s="794"/>
      <c r="G1150" s="794"/>
      <c r="H1150" s="795"/>
      <c r="I1150" s="217">
        <v>15.25</v>
      </c>
      <c r="J1150" s="733"/>
    </row>
    <row r="1151" spans="2:10" x14ac:dyDescent="0.2">
      <c r="B1151" s="790" t="s">
        <v>180</v>
      </c>
      <c r="C1151" s="791"/>
      <c r="D1151" s="791"/>
      <c r="E1151" s="791"/>
      <c r="F1151" s="791"/>
      <c r="G1151" s="791"/>
      <c r="H1151" s="792"/>
      <c r="I1151" s="226">
        <v>706.40000000000009</v>
      </c>
      <c r="J1151" s="734"/>
    </row>
    <row r="1152" spans="2:10" ht="12.75" customHeight="1" x14ac:dyDescent="0.2">
      <c r="B1152" s="218" t="s">
        <v>1278</v>
      </c>
      <c r="C1152" s="213">
        <v>93202</v>
      </c>
      <c r="D1152" s="679" t="s">
        <v>1714</v>
      </c>
      <c r="E1152" s="679"/>
      <c r="F1152" s="679"/>
      <c r="G1152" s="679"/>
      <c r="H1152" s="679"/>
      <c r="I1152" s="679"/>
      <c r="J1152" s="213" t="s">
        <v>130</v>
      </c>
    </row>
    <row r="1153" spans="2:10" x14ac:dyDescent="0.2">
      <c r="B1153" s="764" t="s">
        <v>175</v>
      </c>
      <c r="C1153" s="764"/>
      <c r="D1153" s="764"/>
      <c r="E1153" s="764"/>
      <c r="F1153" s="764"/>
      <c r="G1153" s="764"/>
      <c r="H1153" s="764"/>
      <c r="I1153" s="216" t="s">
        <v>182</v>
      </c>
      <c r="J1153" s="214" t="s">
        <v>179</v>
      </c>
    </row>
    <row r="1154" spans="2:10" x14ac:dyDescent="0.2">
      <c r="B1154" s="796"/>
      <c r="C1154" s="796"/>
      <c r="D1154" s="796"/>
      <c r="E1154" s="796"/>
      <c r="F1154" s="796"/>
      <c r="G1154" s="796"/>
      <c r="H1154" s="796"/>
      <c r="I1154" s="217">
        <v>198.93</v>
      </c>
      <c r="J1154" s="224" t="s">
        <v>182</v>
      </c>
    </row>
    <row r="1155" spans="2:10" x14ac:dyDescent="0.2">
      <c r="B1155" s="766" t="s">
        <v>180</v>
      </c>
      <c r="C1155" s="766"/>
      <c r="D1155" s="766"/>
      <c r="E1155" s="766"/>
      <c r="F1155" s="766"/>
      <c r="G1155" s="766"/>
      <c r="H1155" s="766"/>
      <c r="I1155" s="226">
        <v>198.93</v>
      </c>
      <c r="J1155" s="105"/>
    </row>
    <row r="1156" spans="2:10" ht="12.75" customHeight="1" x14ac:dyDescent="0.2">
      <c r="B1156" s="218" t="s">
        <v>1279</v>
      </c>
      <c r="C1156" s="213">
        <v>96366</v>
      </c>
      <c r="D1156" s="679" t="s">
        <v>1716</v>
      </c>
      <c r="E1156" s="679"/>
      <c r="F1156" s="679"/>
      <c r="G1156" s="679"/>
      <c r="H1156" s="679"/>
      <c r="I1156" s="679"/>
      <c r="J1156" s="213" t="s">
        <v>42</v>
      </c>
    </row>
    <row r="1157" spans="2:10" x14ac:dyDescent="0.2">
      <c r="B1157" s="764" t="s">
        <v>175</v>
      </c>
      <c r="C1157" s="764"/>
      <c r="D1157" s="764"/>
      <c r="E1157" s="764"/>
      <c r="F1157" s="764"/>
      <c r="G1157" s="764"/>
      <c r="H1157" s="764"/>
      <c r="I1157" s="216" t="s">
        <v>178</v>
      </c>
      <c r="J1157" s="214" t="s">
        <v>179</v>
      </c>
    </row>
    <row r="1158" spans="2:10" x14ac:dyDescent="0.2">
      <c r="B1158" s="796"/>
      <c r="C1158" s="796"/>
      <c r="D1158" s="796"/>
      <c r="E1158" s="796"/>
      <c r="F1158" s="796"/>
      <c r="G1158" s="796"/>
      <c r="H1158" s="796"/>
      <c r="I1158" s="217">
        <v>16.07</v>
      </c>
      <c r="J1158" s="224" t="s">
        <v>178</v>
      </c>
    </row>
    <row r="1159" spans="2:10" x14ac:dyDescent="0.2">
      <c r="B1159" s="766" t="s">
        <v>180</v>
      </c>
      <c r="C1159" s="766"/>
      <c r="D1159" s="766"/>
      <c r="E1159" s="766"/>
      <c r="F1159" s="766"/>
      <c r="G1159" s="766"/>
      <c r="H1159" s="766"/>
      <c r="I1159" s="226">
        <v>16.07</v>
      </c>
      <c r="J1159" s="105"/>
    </row>
    <row r="1160" spans="2:10" x14ac:dyDescent="0.2">
      <c r="B1160" s="106" t="s">
        <v>1280</v>
      </c>
      <c r="C1160" s="212"/>
      <c r="D1160" s="61" t="s">
        <v>113</v>
      </c>
      <c r="E1160" s="61"/>
      <c r="F1160" s="61"/>
      <c r="G1160" s="61"/>
      <c r="H1160" s="61"/>
      <c r="I1160" s="61"/>
      <c r="J1160" s="62"/>
    </row>
    <row r="1161" spans="2:10" x14ac:dyDescent="0.2">
      <c r="B1161" s="767" t="s">
        <v>125</v>
      </c>
      <c r="C1161" s="768"/>
      <c r="D1161" s="768"/>
      <c r="E1161" s="768"/>
      <c r="F1161" s="768"/>
      <c r="G1161" s="768"/>
      <c r="H1161" s="768"/>
      <c r="I1161" s="768"/>
      <c r="J1161" s="769"/>
    </row>
    <row r="1162" spans="2:10" x14ac:dyDescent="0.2">
      <c r="B1162" s="686" t="s">
        <v>175</v>
      </c>
      <c r="C1162" s="687"/>
      <c r="D1162" s="688"/>
      <c r="E1162" s="157" t="s">
        <v>187</v>
      </c>
      <c r="F1162" s="157" t="s">
        <v>37</v>
      </c>
      <c r="G1162" s="157" t="s">
        <v>176</v>
      </c>
      <c r="H1162" s="770" t="s">
        <v>211</v>
      </c>
      <c r="I1162" s="771"/>
      <c r="J1162" s="168" t="s">
        <v>179</v>
      </c>
    </row>
    <row r="1163" spans="2:10" ht="91.5" customHeight="1" x14ac:dyDescent="0.2">
      <c r="B1163" s="722"/>
      <c r="C1163" s="723"/>
      <c r="D1163" s="723"/>
      <c r="E1163" s="63" t="s">
        <v>213</v>
      </c>
      <c r="F1163" s="63">
        <v>2</v>
      </c>
      <c r="G1163" s="63">
        <v>1</v>
      </c>
      <c r="H1163" s="774">
        <v>2.8</v>
      </c>
      <c r="I1163" s="774"/>
      <c r="J1163" s="732" t="s">
        <v>188</v>
      </c>
    </row>
    <row r="1164" spans="2:10" ht="91.5" customHeight="1" x14ac:dyDescent="0.2">
      <c r="B1164" s="725"/>
      <c r="C1164" s="726"/>
      <c r="D1164" s="726"/>
      <c r="E1164" s="63" t="s">
        <v>212</v>
      </c>
      <c r="F1164" s="63">
        <v>1</v>
      </c>
      <c r="G1164" s="63">
        <v>1.5</v>
      </c>
      <c r="H1164" s="774">
        <v>2.1</v>
      </c>
      <c r="I1164" s="774"/>
      <c r="J1164" s="733"/>
    </row>
    <row r="1165" spans="2:10" ht="91.5" customHeight="1" x14ac:dyDescent="0.2">
      <c r="B1165" s="725"/>
      <c r="C1165" s="726"/>
      <c r="D1165" s="726"/>
      <c r="E1165" s="63" t="s">
        <v>296</v>
      </c>
      <c r="F1165" s="63">
        <v>8</v>
      </c>
      <c r="G1165" s="63">
        <v>2</v>
      </c>
      <c r="H1165" s="774">
        <v>22.4</v>
      </c>
      <c r="I1165" s="774"/>
      <c r="J1165" s="733"/>
    </row>
    <row r="1166" spans="2:10" x14ac:dyDescent="0.2">
      <c r="B1166" s="772"/>
      <c r="C1166" s="773"/>
      <c r="D1166" s="773"/>
      <c r="E1166" s="775" t="s">
        <v>180</v>
      </c>
      <c r="F1166" s="775"/>
      <c r="G1166" s="775"/>
      <c r="H1166" s="776">
        <v>27.299999999999997</v>
      </c>
      <c r="I1166" s="777"/>
      <c r="J1166" s="734"/>
    </row>
    <row r="1167" spans="2:10" x14ac:dyDescent="0.2">
      <c r="B1167" s="767" t="s">
        <v>126</v>
      </c>
      <c r="C1167" s="768"/>
      <c r="D1167" s="768"/>
      <c r="E1167" s="768"/>
      <c r="F1167" s="768"/>
      <c r="G1167" s="768"/>
      <c r="H1167" s="768"/>
      <c r="I1167" s="768"/>
      <c r="J1167" s="769"/>
    </row>
    <row r="1168" spans="2:10" x14ac:dyDescent="0.2">
      <c r="B1168" s="698" t="s">
        <v>175</v>
      </c>
      <c r="C1168" s="699"/>
      <c r="D1168" s="700"/>
      <c r="E1168" s="169" t="s">
        <v>187</v>
      </c>
      <c r="F1168" s="157" t="s">
        <v>37</v>
      </c>
      <c r="G1168" s="157" t="s">
        <v>176</v>
      </c>
      <c r="H1168" s="770" t="s">
        <v>205</v>
      </c>
      <c r="I1168" s="771"/>
      <c r="J1168" s="168" t="s">
        <v>179</v>
      </c>
    </row>
    <row r="1169" spans="2:10" ht="64.5" customHeight="1" x14ac:dyDescent="0.2">
      <c r="B1169" s="698"/>
      <c r="C1169" s="699"/>
      <c r="D1169" s="700"/>
      <c r="E1169" s="170" t="s">
        <v>207</v>
      </c>
      <c r="F1169" s="170">
        <v>7</v>
      </c>
      <c r="G1169" s="170">
        <v>0.9</v>
      </c>
      <c r="H1169" s="774">
        <v>8.82</v>
      </c>
      <c r="I1169" s="774"/>
      <c r="J1169" s="732" t="s">
        <v>188</v>
      </c>
    </row>
    <row r="1170" spans="2:10" ht="64.5" customHeight="1" x14ac:dyDescent="0.2">
      <c r="B1170" s="778"/>
      <c r="C1170" s="779"/>
      <c r="D1170" s="780"/>
      <c r="E1170" s="170" t="s">
        <v>208</v>
      </c>
      <c r="F1170" s="170">
        <v>2</v>
      </c>
      <c r="G1170" s="170">
        <v>0.9</v>
      </c>
      <c r="H1170" s="774">
        <v>2.52</v>
      </c>
      <c r="I1170" s="774"/>
      <c r="J1170" s="733"/>
    </row>
    <row r="1171" spans="2:10" ht="64.5" customHeight="1" x14ac:dyDescent="0.2">
      <c r="B1171" s="778"/>
      <c r="C1171" s="779"/>
      <c r="D1171" s="780"/>
      <c r="E1171" s="170" t="s">
        <v>209</v>
      </c>
      <c r="F1171" s="170">
        <v>1</v>
      </c>
      <c r="G1171" s="170">
        <v>2</v>
      </c>
      <c r="H1171" s="774">
        <v>2.8</v>
      </c>
      <c r="I1171" s="774"/>
      <c r="J1171" s="733"/>
    </row>
    <row r="1172" spans="2:10" x14ac:dyDescent="0.2">
      <c r="B1172" s="781"/>
      <c r="C1172" s="782"/>
      <c r="D1172" s="783"/>
      <c r="E1172" s="784" t="s">
        <v>180</v>
      </c>
      <c r="F1172" s="785"/>
      <c r="G1172" s="786"/>
      <c r="H1172" s="776">
        <v>14.14</v>
      </c>
      <c r="I1172" s="777"/>
      <c r="J1172" s="734"/>
    </row>
    <row r="1173" spans="2:10" ht="12.75" customHeight="1" x14ac:dyDescent="0.2">
      <c r="B1173" s="213" t="s">
        <v>1281</v>
      </c>
      <c r="C1173" s="213">
        <v>93186</v>
      </c>
      <c r="D1173" s="679" t="s">
        <v>1718</v>
      </c>
      <c r="E1173" s="679"/>
      <c r="F1173" s="679"/>
      <c r="G1173" s="679"/>
      <c r="H1173" s="679"/>
      <c r="I1173" s="679"/>
      <c r="J1173" s="213" t="s">
        <v>130</v>
      </c>
    </row>
    <row r="1174" spans="2:10" x14ac:dyDescent="0.2">
      <c r="B1174" s="692" t="s">
        <v>175</v>
      </c>
      <c r="C1174" s="692"/>
      <c r="D1174" s="692"/>
      <c r="E1174" s="692"/>
      <c r="F1174" s="692"/>
      <c r="G1174" s="692"/>
      <c r="H1174" s="692"/>
      <c r="I1174" s="216" t="s">
        <v>182</v>
      </c>
      <c r="J1174" s="168" t="s">
        <v>179</v>
      </c>
    </row>
    <row r="1175" spans="2:10" x14ac:dyDescent="0.2">
      <c r="B1175" s="728" t="s">
        <v>658</v>
      </c>
      <c r="C1175" s="728"/>
      <c r="D1175" s="728"/>
      <c r="E1175" s="728"/>
      <c r="F1175" s="728"/>
      <c r="G1175" s="728"/>
      <c r="H1175" s="728"/>
      <c r="I1175" s="171">
        <v>4.9000000000000004</v>
      </c>
      <c r="J1175" s="695" t="s">
        <v>182</v>
      </c>
    </row>
    <row r="1176" spans="2:10" x14ac:dyDescent="0.2">
      <c r="B1176" s="694" t="s">
        <v>180</v>
      </c>
      <c r="C1176" s="694"/>
      <c r="D1176" s="694"/>
      <c r="E1176" s="694"/>
      <c r="F1176" s="694"/>
      <c r="G1176" s="694"/>
      <c r="H1176" s="694"/>
      <c r="I1176" s="174">
        <v>4.9000000000000004</v>
      </c>
      <c r="J1176" s="765"/>
    </row>
    <row r="1177" spans="2:10" ht="12.75" customHeight="1" x14ac:dyDescent="0.2">
      <c r="B1177" s="218" t="s">
        <v>1282</v>
      </c>
      <c r="C1177" s="213">
        <v>93187</v>
      </c>
      <c r="D1177" s="679" t="s">
        <v>1720</v>
      </c>
      <c r="E1177" s="679"/>
      <c r="F1177" s="679"/>
      <c r="G1177" s="679"/>
      <c r="H1177" s="679"/>
      <c r="I1177" s="679"/>
      <c r="J1177" s="213" t="s">
        <v>130</v>
      </c>
    </row>
    <row r="1178" spans="2:10" ht="12.75" customHeight="1" x14ac:dyDescent="0.2">
      <c r="B1178" s="692" t="s">
        <v>175</v>
      </c>
      <c r="C1178" s="692"/>
      <c r="D1178" s="692"/>
      <c r="E1178" s="692"/>
      <c r="F1178" s="692"/>
      <c r="G1178" s="692"/>
      <c r="H1178" s="692"/>
      <c r="I1178" s="216" t="s">
        <v>182</v>
      </c>
      <c r="J1178" s="168" t="s">
        <v>179</v>
      </c>
    </row>
    <row r="1179" spans="2:10" x14ac:dyDescent="0.2">
      <c r="B1179" s="728" t="s">
        <v>658</v>
      </c>
      <c r="C1179" s="728"/>
      <c r="D1179" s="728"/>
      <c r="E1179" s="728"/>
      <c r="F1179" s="728"/>
      <c r="G1179" s="728"/>
      <c r="H1179" s="728"/>
      <c r="I1179" s="171">
        <v>22.4</v>
      </c>
      <c r="J1179" s="695" t="s">
        <v>182</v>
      </c>
    </row>
    <row r="1180" spans="2:10" x14ac:dyDescent="0.2">
      <c r="B1180" s="694" t="s">
        <v>180</v>
      </c>
      <c r="C1180" s="694"/>
      <c r="D1180" s="694"/>
      <c r="E1180" s="694"/>
      <c r="F1180" s="694"/>
      <c r="G1180" s="694"/>
      <c r="H1180" s="694"/>
      <c r="I1180" s="174">
        <v>22.4</v>
      </c>
      <c r="J1180" s="765"/>
    </row>
    <row r="1181" spans="2:10" ht="12.75" customHeight="1" x14ac:dyDescent="0.2">
      <c r="B1181" s="213" t="s">
        <v>1283</v>
      </c>
      <c r="C1181" s="213">
        <v>93188</v>
      </c>
      <c r="D1181" s="679" t="s">
        <v>1722</v>
      </c>
      <c r="E1181" s="679"/>
      <c r="F1181" s="679"/>
      <c r="G1181" s="679"/>
      <c r="H1181" s="679"/>
      <c r="I1181" s="679"/>
      <c r="J1181" s="213" t="s">
        <v>130</v>
      </c>
    </row>
    <row r="1182" spans="2:10" ht="12.75" customHeight="1" x14ac:dyDescent="0.2">
      <c r="B1182" s="692" t="s">
        <v>175</v>
      </c>
      <c r="C1182" s="692"/>
      <c r="D1182" s="692"/>
      <c r="E1182" s="692"/>
      <c r="F1182" s="692"/>
      <c r="G1182" s="692"/>
      <c r="H1182" s="692"/>
      <c r="I1182" s="216" t="s">
        <v>182</v>
      </c>
      <c r="J1182" s="168" t="s">
        <v>179</v>
      </c>
    </row>
    <row r="1183" spans="2:10" x14ac:dyDescent="0.2">
      <c r="B1183" s="728" t="s">
        <v>658</v>
      </c>
      <c r="C1183" s="728"/>
      <c r="D1183" s="728"/>
      <c r="E1183" s="728"/>
      <c r="F1183" s="728"/>
      <c r="G1183" s="728"/>
      <c r="H1183" s="728"/>
      <c r="I1183" s="171">
        <v>11.34</v>
      </c>
      <c r="J1183" s="695" t="s">
        <v>182</v>
      </c>
    </row>
    <row r="1184" spans="2:10" x14ac:dyDescent="0.2">
      <c r="B1184" s="694" t="s">
        <v>180</v>
      </c>
      <c r="C1184" s="694"/>
      <c r="D1184" s="694"/>
      <c r="E1184" s="694"/>
      <c r="F1184" s="694"/>
      <c r="G1184" s="694"/>
      <c r="H1184" s="694"/>
      <c r="I1184" s="174">
        <v>11.34</v>
      </c>
      <c r="J1184" s="765"/>
    </row>
    <row r="1185" spans="2:10" ht="12.75" customHeight="1" x14ac:dyDescent="0.2">
      <c r="B1185" s="213" t="s">
        <v>1284</v>
      </c>
      <c r="C1185" s="213">
        <v>93189</v>
      </c>
      <c r="D1185" s="679" t="s">
        <v>1724</v>
      </c>
      <c r="E1185" s="679"/>
      <c r="F1185" s="679"/>
      <c r="G1185" s="679"/>
      <c r="H1185" s="679"/>
      <c r="I1185" s="679"/>
      <c r="J1185" s="213" t="s">
        <v>130</v>
      </c>
    </row>
    <row r="1186" spans="2:10" ht="12.75" customHeight="1" x14ac:dyDescent="0.2">
      <c r="B1186" s="692" t="s">
        <v>175</v>
      </c>
      <c r="C1186" s="692"/>
      <c r="D1186" s="692"/>
      <c r="E1186" s="692"/>
      <c r="F1186" s="692"/>
      <c r="G1186" s="692"/>
      <c r="H1186" s="692"/>
      <c r="I1186" s="216" t="s">
        <v>182</v>
      </c>
      <c r="J1186" s="168" t="s">
        <v>179</v>
      </c>
    </row>
    <row r="1187" spans="2:10" x14ac:dyDescent="0.2">
      <c r="B1187" s="728" t="s">
        <v>658</v>
      </c>
      <c r="C1187" s="728"/>
      <c r="D1187" s="728"/>
      <c r="E1187" s="728"/>
      <c r="F1187" s="728"/>
      <c r="G1187" s="728"/>
      <c r="H1187" s="728"/>
      <c r="I1187" s="171">
        <v>2.8</v>
      </c>
      <c r="J1187" s="695" t="s">
        <v>182</v>
      </c>
    </row>
    <row r="1188" spans="2:10" x14ac:dyDescent="0.2">
      <c r="B1188" s="694" t="s">
        <v>180</v>
      </c>
      <c r="C1188" s="694"/>
      <c r="D1188" s="694"/>
      <c r="E1188" s="694"/>
      <c r="F1188" s="694"/>
      <c r="G1188" s="694"/>
      <c r="H1188" s="694"/>
      <c r="I1188" s="174">
        <v>2.8</v>
      </c>
      <c r="J1188" s="765"/>
    </row>
    <row r="1189" spans="2:10" ht="12.75" customHeight="1" x14ac:dyDescent="0.2">
      <c r="B1189" s="218" t="s">
        <v>1285</v>
      </c>
      <c r="C1189" s="213">
        <v>93196</v>
      </c>
      <c r="D1189" s="679" t="s">
        <v>1726</v>
      </c>
      <c r="E1189" s="679"/>
      <c r="F1189" s="679"/>
      <c r="G1189" s="679"/>
      <c r="H1189" s="679"/>
      <c r="I1189" s="679"/>
      <c r="J1189" s="213" t="s">
        <v>130</v>
      </c>
    </row>
    <row r="1190" spans="2:10" ht="12.75" customHeight="1" x14ac:dyDescent="0.2">
      <c r="B1190" s="692" t="s">
        <v>175</v>
      </c>
      <c r="C1190" s="692"/>
      <c r="D1190" s="692"/>
      <c r="E1190" s="692"/>
      <c r="F1190" s="692"/>
      <c r="G1190" s="692"/>
      <c r="H1190" s="692"/>
      <c r="I1190" s="216" t="s">
        <v>182</v>
      </c>
      <c r="J1190" s="168" t="s">
        <v>179</v>
      </c>
    </row>
    <row r="1191" spans="2:10" x14ac:dyDescent="0.2">
      <c r="B1191" s="728" t="s">
        <v>189</v>
      </c>
      <c r="C1191" s="728"/>
      <c r="D1191" s="728"/>
      <c r="E1191" s="728"/>
      <c r="F1191" s="728"/>
      <c r="G1191" s="728"/>
      <c r="H1191" s="728"/>
      <c r="I1191" s="171">
        <v>4.9000000000000004</v>
      </c>
      <c r="J1191" s="695" t="s">
        <v>182</v>
      </c>
    </row>
    <row r="1192" spans="2:10" x14ac:dyDescent="0.2">
      <c r="B1192" s="694" t="s">
        <v>180</v>
      </c>
      <c r="C1192" s="694"/>
      <c r="D1192" s="694"/>
      <c r="E1192" s="694"/>
      <c r="F1192" s="694"/>
      <c r="G1192" s="694"/>
      <c r="H1192" s="694"/>
      <c r="I1192" s="174">
        <v>4.9000000000000004</v>
      </c>
      <c r="J1192" s="765"/>
    </row>
    <row r="1193" spans="2:10" ht="12.75" customHeight="1" x14ac:dyDescent="0.2">
      <c r="B1193" s="218" t="s">
        <v>1286</v>
      </c>
      <c r="C1193" s="213">
        <v>93197</v>
      </c>
      <c r="D1193" s="679" t="s">
        <v>1728</v>
      </c>
      <c r="E1193" s="679"/>
      <c r="F1193" s="679"/>
      <c r="G1193" s="679"/>
      <c r="H1193" s="679"/>
      <c r="I1193" s="679"/>
      <c r="J1193" s="213" t="s">
        <v>130</v>
      </c>
    </row>
    <row r="1194" spans="2:10" ht="12.75" customHeight="1" x14ac:dyDescent="0.2">
      <c r="B1194" s="692" t="s">
        <v>175</v>
      </c>
      <c r="C1194" s="692"/>
      <c r="D1194" s="692"/>
      <c r="E1194" s="692"/>
      <c r="F1194" s="692"/>
      <c r="G1194" s="692"/>
      <c r="H1194" s="692"/>
      <c r="I1194" s="216" t="s">
        <v>182</v>
      </c>
      <c r="J1194" s="105" t="s">
        <v>179</v>
      </c>
    </row>
    <row r="1195" spans="2:10" x14ac:dyDescent="0.2">
      <c r="B1195" s="728" t="s">
        <v>189</v>
      </c>
      <c r="C1195" s="728"/>
      <c r="D1195" s="728"/>
      <c r="E1195" s="728"/>
      <c r="F1195" s="728"/>
      <c r="G1195" s="728"/>
      <c r="H1195" s="728"/>
      <c r="I1195" s="171">
        <v>22.4</v>
      </c>
      <c r="J1195" s="695" t="s">
        <v>182</v>
      </c>
    </row>
    <row r="1196" spans="2:10" x14ac:dyDescent="0.2">
      <c r="B1196" s="694" t="s">
        <v>180</v>
      </c>
      <c r="C1196" s="694"/>
      <c r="D1196" s="694"/>
      <c r="E1196" s="694"/>
      <c r="F1196" s="694"/>
      <c r="G1196" s="694"/>
      <c r="H1196" s="694"/>
      <c r="I1196" s="174">
        <v>22.4</v>
      </c>
      <c r="J1196" s="765"/>
    </row>
    <row r="1197" spans="2:10" x14ac:dyDescent="0.2">
      <c r="B1197" s="372" t="s">
        <v>1287</v>
      </c>
      <c r="C1197" s="211"/>
      <c r="D1197" s="165" t="s">
        <v>115</v>
      </c>
      <c r="E1197" s="165"/>
      <c r="F1197" s="165"/>
      <c r="G1197" s="165"/>
      <c r="H1197" s="165"/>
      <c r="I1197" s="165"/>
      <c r="J1197" s="166"/>
    </row>
    <row r="1198" spans="2:10" x14ac:dyDescent="0.2">
      <c r="B1198" s="106" t="s">
        <v>1288</v>
      </c>
      <c r="C1198" s="212"/>
      <c r="D1198" s="61" t="s">
        <v>715</v>
      </c>
      <c r="E1198" s="61"/>
      <c r="F1198" s="61"/>
      <c r="G1198" s="61"/>
      <c r="H1198" s="61"/>
      <c r="I1198" s="61"/>
      <c r="J1198" s="62"/>
    </row>
    <row r="1199" spans="2:10" ht="12.75" customHeight="1" x14ac:dyDescent="0.2">
      <c r="B1199" s="218" t="s">
        <v>1289</v>
      </c>
      <c r="C1199" s="213">
        <v>92606</v>
      </c>
      <c r="D1199" s="679" t="s">
        <v>1730</v>
      </c>
      <c r="E1199" s="679"/>
      <c r="F1199" s="679"/>
      <c r="G1199" s="679"/>
      <c r="H1199" s="679"/>
      <c r="I1199" s="679"/>
      <c r="J1199" s="213" t="s">
        <v>108</v>
      </c>
    </row>
    <row r="1200" spans="2:10" x14ac:dyDescent="0.2">
      <c r="B1200" s="692" t="s">
        <v>175</v>
      </c>
      <c r="C1200" s="692"/>
      <c r="D1200" s="692"/>
      <c r="E1200" s="692"/>
      <c r="F1200" s="692"/>
      <c r="G1200" s="692"/>
      <c r="H1200" s="692"/>
      <c r="I1200" s="216" t="s">
        <v>37</v>
      </c>
      <c r="J1200" s="168" t="s">
        <v>179</v>
      </c>
    </row>
    <row r="1201" spans="2:10" x14ac:dyDescent="0.2">
      <c r="B1201" s="728"/>
      <c r="C1201" s="728"/>
      <c r="D1201" s="728"/>
      <c r="E1201" s="728"/>
      <c r="F1201" s="728"/>
      <c r="G1201" s="728"/>
      <c r="H1201" s="728"/>
      <c r="I1201" s="171">
        <v>14</v>
      </c>
      <c r="J1201" s="695" t="s">
        <v>37</v>
      </c>
    </row>
    <row r="1202" spans="2:10" x14ac:dyDescent="0.2">
      <c r="B1202" s="694" t="s">
        <v>180</v>
      </c>
      <c r="C1202" s="694"/>
      <c r="D1202" s="694"/>
      <c r="E1202" s="694"/>
      <c r="F1202" s="694"/>
      <c r="G1202" s="694"/>
      <c r="H1202" s="694"/>
      <c r="I1202" s="174">
        <v>14</v>
      </c>
      <c r="J1202" s="765"/>
    </row>
    <row r="1203" spans="2:10" ht="12.75" customHeight="1" x14ac:dyDescent="0.2">
      <c r="B1203" s="218" t="s">
        <v>1290</v>
      </c>
      <c r="C1203" s="213">
        <v>92580</v>
      </c>
      <c r="D1203" s="679" t="s">
        <v>1732</v>
      </c>
      <c r="E1203" s="679"/>
      <c r="F1203" s="679"/>
      <c r="G1203" s="679"/>
      <c r="H1203" s="679"/>
      <c r="I1203" s="679"/>
      <c r="J1203" s="213" t="s">
        <v>42</v>
      </c>
    </row>
    <row r="1204" spans="2:10" x14ac:dyDescent="0.2">
      <c r="B1204" s="692" t="s">
        <v>175</v>
      </c>
      <c r="C1204" s="692"/>
      <c r="D1204" s="692"/>
      <c r="E1204" s="692"/>
      <c r="F1204" s="692"/>
      <c r="G1204" s="692"/>
      <c r="H1204" s="692"/>
      <c r="I1204" s="216" t="s">
        <v>178</v>
      </c>
      <c r="J1204" s="168" t="s">
        <v>179</v>
      </c>
    </row>
    <row r="1205" spans="2:10" x14ac:dyDescent="0.2">
      <c r="B1205" s="728"/>
      <c r="C1205" s="728"/>
      <c r="D1205" s="728"/>
      <c r="E1205" s="728"/>
      <c r="F1205" s="728"/>
      <c r="G1205" s="728"/>
      <c r="H1205" s="728"/>
      <c r="I1205" s="171">
        <v>196.85999999999999</v>
      </c>
      <c r="J1205" s="227" t="s">
        <v>178</v>
      </c>
    </row>
    <row r="1206" spans="2:10" x14ac:dyDescent="0.2">
      <c r="B1206" s="694" t="s">
        <v>180</v>
      </c>
      <c r="C1206" s="694"/>
      <c r="D1206" s="694"/>
      <c r="E1206" s="694"/>
      <c r="F1206" s="694"/>
      <c r="G1206" s="694"/>
      <c r="H1206" s="694"/>
      <c r="I1206" s="174">
        <v>196.85999999999999</v>
      </c>
      <c r="J1206" s="228"/>
    </row>
    <row r="1207" spans="2:10" x14ac:dyDescent="0.2">
      <c r="B1207" s="106" t="s">
        <v>1291</v>
      </c>
      <c r="C1207" s="212"/>
      <c r="D1207" s="61" t="s">
        <v>716</v>
      </c>
      <c r="E1207" s="61"/>
      <c r="F1207" s="61"/>
      <c r="G1207" s="61"/>
      <c r="H1207" s="61"/>
      <c r="I1207" s="61"/>
      <c r="J1207" s="62"/>
    </row>
    <row r="1208" spans="2:10" ht="12.75" customHeight="1" x14ac:dyDescent="0.2">
      <c r="B1208" s="218" t="s">
        <v>1292</v>
      </c>
      <c r="C1208" s="213" t="s">
        <v>659</v>
      </c>
      <c r="D1208" s="679" t="s">
        <v>1065</v>
      </c>
      <c r="E1208" s="679"/>
      <c r="F1208" s="679"/>
      <c r="G1208" s="679"/>
      <c r="H1208" s="679"/>
      <c r="I1208" s="679"/>
      <c r="J1208" s="213" t="s">
        <v>42</v>
      </c>
    </row>
    <row r="1209" spans="2:10" x14ac:dyDescent="0.2">
      <c r="B1209" s="692" t="s">
        <v>175</v>
      </c>
      <c r="C1209" s="692"/>
      <c r="D1209" s="692"/>
      <c r="E1209" s="692"/>
      <c r="F1209" s="692"/>
      <c r="G1209" s="692"/>
      <c r="H1209" s="692"/>
      <c r="I1209" s="216" t="s">
        <v>178</v>
      </c>
      <c r="J1209" s="168" t="s">
        <v>179</v>
      </c>
    </row>
    <row r="1210" spans="2:10" x14ac:dyDescent="0.2">
      <c r="B1210" s="728"/>
      <c r="C1210" s="728"/>
      <c r="D1210" s="728"/>
      <c r="E1210" s="728"/>
      <c r="F1210" s="728"/>
      <c r="G1210" s="728"/>
      <c r="H1210" s="728"/>
      <c r="I1210" s="171">
        <v>196.85999999999999</v>
      </c>
      <c r="J1210" s="227" t="s">
        <v>178</v>
      </c>
    </row>
    <row r="1211" spans="2:10" x14ac:dyDescent="0.2">
      <c r="B1211" s="694" t="s">
        <v>180</v>
      </c>
      <c r="C1211" s="694"/>
      <c r="D1211" s="694"/>
      <c r="E1211" s="694"/>
      <c r="F1211" s="694"/>
      <c r="G1211" s="694"/>
      <c r="H1211" s="694"/>
      <c r="I1211" s="174">
        <v>196.85999999999999</v>
      </c>
      <c r="J1211" s="228"/>
    </row>
    <row r="1212" spans="2:10" x14ac:dyDescent="0.2">
      <c r="B1212" s="106" t="s">
        <v>1293</v>
      </c>
      <c r="C1212" s="212"/>
      <c r="D1212" s="61" t="s">
        <v>717</v>
      </c>
      <c r="E1212" s="61"/>
      <c r="F1212" s="61"/>
      <c r="G1212" s="61"/>
      <c r="H1212" s="61"/>
      <c r="I1212" s="61"/>
      <c r="J1212" s="62"/>
    </row>
    <row r="1213" spans="2:10" ht="12.75" customHeight="1" x14ac:dyDescent="0.2">
      <c r="B1213" s="218" t="s">
        <v>1294</v>
      </c>
      <c r="C1213" s="213">
        <v>94231</v>
      </c>
      <c r="D1213" s="679" t="s">
        <v>1734</v>
      </c>
      <c r="E1213" s="679"/>
      <c r="F1213" s="679"/>
      <c r="G1213" s="679"/>
      <c r="H1213" s="679"/>
      <c r="I1213" s="679"/>
      <c r="J1213" s="213" t="s">
        <v>130</v>
      </c>
    </row>
    <row r="1214" spans="2:10" ht="12.75" customHeight="1" x14ac:dyDescent="0.2">
      <c r="B1214" s="692" t="s">
        <v>175</v>
      </c>
      <c r="C1214" s="692"/>
      <c r="D1214" s="692"/>
      <c r="E1214" s="692"/>
      <c r="F1214" s="692"/>
      <c r="G1214" s="692"/>
      <c r="H1214" s="692"/>
      <c r="I1214" s="216" t="s">
        <v>182</v>
      </c>
      <c r="J1214" s="168" t="s">
        <v>179</v>
      </c>
    </row>
    <row r="1215" spans="2:10" x14ac:dyDescent="0.2">
      <c r="B1215" s="728"/>
      <c r="C1215" s="728"/>
      <c r="D1215" s="728"/>
      <c r="E1215" s="728"/>
      <c r="F1215" s="728"/>
      <c r="G1215" s="728"/>
      <c r="H1215" s="728"/>
      <c r="I1215" s="171">
        <v>57.940000000000005</v>
      </c>
      <c r="J1215" s="227" t="s">
        <v>182</v>
      </c>
    </row>
    <row r="1216" spans="2:10" x14ac:dyDescent="0.2">
      <c r="B1216" s="694" t="s">
        <v>180</v>
      </c>
      <c r="C1216" s="694"/>
      <c r="D1216" s="694"/>
      <c r="E1216" s="694"/>
      <c r="F1216" s="694"/>
      <c r="G1216" s="694"/>
      <c r="H1216" s="694"/>
      <c r="I1216" s="174">
        <v>57.940000000000005</v>
      </c>
      <c r="J1216" s="228"/>
    </row>
    <row r="1217" spans="2:10" ht="12.75" customHeight="1" x14ac:dyDescent="0.2">
      <c r="B1217" s="218" t="s">
        <v>1295</v>
      </c>
      <c r="C1217" s="213">
        <v>101979</v>
      </c>
      <c r="D1217" s="679" t="s">
        <v>1736</v>
      </c>
      <c r="E1217" s="679"/>
      <c r="F1217" s="679"/>
      <c r="G1217" s="679"/>
      <c r="H1217" s="679"/>
      <c r="I1217" s="679"/>
      <c r="J1217" s="213" t="s">
        <v>130</v>
      </c>
    </row>
    <row r="1218" spans="2:10" ht="12.75" customHeight="1" x14ac:dyDescent="0.2">
      <c r="B1218" s="692" t="s">
        <v>175</v>
      </c>
      <c r="C1218" s="692"/>
      <c r="D1218" s="692"/>
      <c r="E1218" s="692"/>
      <c r="F1218" s="692"/>
      <c r="G1218" s="692"/>
      <c r="H1218" s="692"/>
      <c r="I1218" s="216" t="s">
        <v>182</v>
      </c>
      <c r="J1218" s="168" t="s">
        <v>179</v>
      </c>
    </row>
    <row r="1219" spans="2:10" x14ac:dyDescent="0.2">
      <c r="B1219" s="728"/>
      <c r="C1219" s="728"/>
      <c r="D1219" s="728"/>
      <c r="E1219" s="728"/>
      <c r="F1219" s="728"/>
      <c r="G1219" s="728"/>
      <c r="H1219" s="728"/>
      <c r="I1219" s="171">
        <v>83.670000000000016</v>
      </c>
      <c r="J1219" s="227" t="s">
        <v>182</v>
      </c>
    </row>
    <row r="1220" spans="2:10" x14ac:dyDescent="0.2">
      <c r="B1220" s="694" t="s">
        <v>180</v>
      </c>
      <c r="C1220" s="694"/>
      <c r="D1220" s="694"/>
      <c r="E1220" s="694"/>
      <c r="F1220" s="694"/>
      <c r="G1220" s="694"/>
      <c r="H1220" s="694"/>
      <c r="I1220" s="174">
        <v>83.670000000000016</v>
      </c>
      <c r="J1220" s="228"/>
    </row>
    <row r="1221" spans="2:10" x14ac:dyDescent="0.2">
      <c r="B1221" s="372" t="s">
        <v>1296</v>
      </c>
      <c r="C1221" s="211"/>
      <c r="D1221" s="165" t="s">
        <v>118</v>
      </c>
      <c r="E1221" s="165"/>
      <c r="F1221" s="165"/>
      <c r="G1221" s="165"/>
      <c r="H1221" s="165"/>
      <c r="I1221" s="165"/>
      <c r="J1221" s="166"/>
    </row>
    <row r="1222" spans="2:10" x14ac:dyDescent="0.2">
      <c r="B1222" s="106" t="s">
        <v>1297</v>
      </c>
      <c r="C1222" s="212"/>
      <c r="D1222" s="61" t="s">
        <v>122</v>
      </c>
      <c r="E1222" s="61"/>
      <c r="F1222" s="61"/>
      <c r="G1222" s="61"/>
      <c r="H1222" s="61"/>
      <c r="I1222" s="61"/>
      <c r="J1222" s="62"/>
    </row>
    <row r="1223" spans="2:10" ht="12.75" customHeight="1" x14ac:dyDescent="0.2">
      <c r="B1223" s="213" t="s">
        <v>1298</v>
      </c>
      <c r="C1223" s="213">
        <v>1501000100</v>
      </c>
      <c r="D1223" s="679" t="s">
        <v>1738</v>
      </c>
      <c r="E1223" s="679"/>
      <c r="F1223" s="679"/>
      <c r="G1223" s="679"/>
      <c r="H1223" s="679"/>
      <c r="I1223" s="679"/>
      <c r="J1223" s="213" t="s">
        <v>42</v>
      </c>
    </row>
    <row r="1224" spans="2:10" x14ac:dyDescent="0.2">
      <c r="B1224" s="761" t="s">
        <v>175</v>
      </c>
      <c r="C1224" s="762"/>
      <c r="D1224" s="762"/>
      <c r="E1224" s="763"/>
      <c r="F1224" s="214" t="s">
        <v>178</v>
      </c>
      <c r="G1224" s="764" t="s">
        <v>564</v>
      </c>
      <c r="H1224" s="764"/>
      <c r="I1224" s="216" t="s">
        <v>178</v>
      </c>
      <c r="J1224" s="214" t="s">
        <v>179</v>
      </c>
    </row>
    <row r="1225" spans="2:10" x14ac:dyDescent="0.2">
      <c r="B1225" s="693" t="s">
        <v>1031</v>
      </c>
      <c r="C1225" s="693"/>
      <c r="D1225" s="693"/>
      <c r="E1225" s="693"/>
      <c r="F1225" s="103">
        <v>572.32000000000005</v>
      </c>
      <c r="G1225" s="735">
        <v>2</v>
      </c>
      <c r="H1225" s="735"/>
      <c r="I1225" s="171">
        <v>1144.6400000000001</v>
      </c>
      <c r="J1225" s="695" t="s">
        <v>178</v>
      </c>
    </row>
    <row r="1226" spans="2:10" x14ac:dyDescent="0.2">
      <c r="B1226" s="693" t="s">
        <v>583</v>
      </c>
      <c r="C1226" s="693"/>
      <c r="D1226" s="693"/>
      <c r="E1226" s="693"/>
      <c r="F1226" s="103">
        <v>118.83</v>
      </c>
      <c r="G1226" s="735">
        <v>2</v>
      </c>
      <c r="H1226" s="735"/>
      <c r="I1226" s="171">
        <v>237.66</v>
      </c>
      <c r="J1226" s="696"/>
    </row>
    <row r="1227" spans="2:10" x14ac:dyDescent="0.2">
      <c r="B1227" s="693" t="s">
        <v>1030</v>
      </c>
      <c r="C1227" s="693"/>
      <c r="D1227" s="693"/>
      <c r="E1227" s="693"/>
      <c r="F1227" s="103">
        <v>15.25</v>
      </c>
      <c r="G1227" s="735">
        <v>2</v>
      </c>
      <c r="H1227" s="735"/>
      <c r="I1227" s="171">
        <v>30.5</v>
      </c>
      <c r="J1227" s="765"/>
    </row>
    <row r="1228" spans="2:10" x14ac:dyDescent="0.2">
      <c r="B1228" s="694" t="s">
        <v>180</v>
      </c>
      <c r="C1228" s="694"/>
      <c r="D1228" s="694"/>
      <c r="E1228" s="694"/>
      <c r="F1228" s="694"/>
      <c r="G1228" s="694"/>
      <c r="H1228" s="694"/>
      <c r="I1228" s="241">
        <v>1412.8000000000002</v>
      </c>
      <c r="J1228" s="228"/>
    </row>
    <row r="1229" spans="2:10" ht="36" customHeight="1" x14ac:dyDescent="0.2">
      <c r="B1229" s="213" t="s">
        <v>1299</v>
      </c>
      <c r="C1229" s="213">
        <v>87529</v>
      </c>
      <c r="D1229" s="679" t="s">
        <v>1739</v>
      </c>
      <c r="E1229" s="679"/>
      <c r="F1229" s="679"/>
      <c r="G1229" s="679"/>
      <c r="H1229" s="679"/>
      <c r="I1229" s="679"/>
      <c r="J1229" s="213" t="s">
        <v>42</v>
      </c>
    </row>
    <row r="1230" spans="2:10" x14ac:dyDescent="0.2">
      <c r="B1230" s="764" t="s">
        <v>175</v>
      </c>
      <c r="C1230" s="764"/>
      <c r="D1230" s="764"/>
      <c r="E1230" s="214" t="s">
        <v>231</v>
      </c>
      <c r="F1230" s="214" t="s">
        <v>1067</v>
      </c>
      <c r="G1230" s="764" t="s">
        <v>228</v>
      </c>
      <c r="H1230" s="764"/>
      <c r="I1230" s="216" t="s">
        <v>178</v>
      </c>
      <c r="J1230" s="214" t="s">
        <v>179</v>
      </c>
    </row>
    <row r="1231" spans="2:10" x14ac:dyDescent="0.2">
      <c r="B1231" s="693"/>
      <c r="C1231" s="693"/>
      <c r="D1231" s="693"/>
      <c r="E1231" s="103">
        <v>1412.8000000000002</v>
      </c>
      <c r="F1231" s="103">
        <v>635.9</v>
      </c>
      <c r="G1231" s="735">
        <v>69.967500000000001</v>
      </c>
      <c r="H1231" s="735"/>
      <c r="I1231" s="171">
        <v>706.93250000000023</v>
      </c>
      <c r="J1231" s="227" t="s">
        <v>178</v>
      </c>
    </row>
    <row r="1232" spans="2:10" x14ac:dyDescent="0.2">
      <c r="B1232" s="694" t="s">
        <v>180</v>
      </c>
      <c r="C1232" s="694"/>
      <c r="D1232" s="694"/>
      <c r="E1232" s="694"/>
      <c r="F1232" s="694"/>
      <c r="G1232" s="694"/>
      <c r="H1232" s="694"/>
      <c r="I1232" s="241">
        <v>706.93250000000023</v>
      </c>
      <c r="J1232" s="228"/>
    </row>
    <row r="1233" spans="2:10" ht="32.25" customHeight="1" x14ac:dyDescent="0.2">
      <c r="B1233" s="218" t="s">
        <v>1300</v>
      </c>
      <c r="C1233" s="213">
        <v>87775</v>
      </c>
      <c r="D1233" s="679" t="s">
        <v>1741</v>
      </c>
      <c r="E1233" s="679"/>
      <c r="F1233" s="679"/>
      <c r="G1233" s="679"/>
      <c r="H1233" s="679"/>
      <c r="I1233" s="679"/>
      <c r="J1233" s="213" t="s">
        <v>42</v>
      </c>
    </row>
    <row r="1234" spans="2:10" x14ac:dyDescent="0.2">
      <c r="B1234" s="692" t="s">
        <v>175</v>
      </c>
      <c r="C1234" s="692"/>
      <c r="D1234" s="692"/>
      <c r="E1234" s="692"/>
      <c r="F1234" s="692"/>
      <c r="G1234" s="692"/>
      <c r="H1234" s="692"/>
      <c r="I1234" s="216" t="s">
        <v>178</v>
      </c>
      <c r="J1234" s="168" t="s">
        <v>179</v>
      </c>
    </row>
    <row r="1235" spans="2:10" ht="12.75" customHeight="1" x14ac:dyDescent="0.2">
      <c r="B1235" s="752"/>
      <c r="C1235" s="752"/>
      <c r="D1235" s="752"/>
      <c r="E1235" s="752"/>
      <c r="F1235" s="752"/>
      <c r="G1235" s="752"/>
      <c r="H1235" s="752"/>
      <c r="I1235" s="171">
        <v>635.9</v>
      </c>
      <c r="J1235" s="227" t="s">
        <v>178</v>
      </c>
    </row>
    <row r="1236" spans="2:10" x14ac:dyDescent="0.2">
      <c r="B1236" s="694" t="s">
        <v>180</v>
      </c>
      <c r="C1236" s="694"/>
      <c r="D1236" s="694"/>
      <c r="E1236" s="694"/>
      <c r="F1236" s="694"/>
      <c r="G1236" s="694"/>
      <c r="H1236" s="694"/>
      <c r="I1236" s="174">
        <v>635.9</v>
      </c>
      <c r="J1236" s="228"/>
    </row>
    <row r="1237" spans="2:10" x14ac:dyDescent="0.2">
      <c r="B1237" s="756" t="s">
        <v>138</v>
      </c>
      <c r="C1237" s="757"/>
      <c r="D1237" s="757"/>
      <c r="E1237" s="757"/>
      <c r="F1237" s="757"/>
      <c r="G1237" s="757"/>
      <c r="H1237" s="757"/>
      <c r="I1237" s="757"/>
      <c r="J1237" s="758"/>
    </row>
    <row r="1238" spans="2:10" x14ac:dyDescent="0.2">
      <c r="B1238" s="686" t="s">
        <v>175</v>
      </c>
      <c r="C1238" s="687"/>
      <c r="D1238" s="104" t="s">
        <v>151</v>
      </c>
      <c r="E1238" s="720" t="s">
        <v>190</v>
      </c>
      <c r="F1238" s="721"/>
      <c r="G1238" s="720" t="s">
        <v>177</v>
      </c>
      <c r="H1238" s="721"/>
      <c r="I1238" s="104" t="s">
        <v>178</v>
      </c>
      <c r="J1238" s="210" t="s">
        <v>179</v>
      </c>
    </row>
    <row r="1239" spans="2:10" ht="48.75" customHeight="1" x14ac:dyDescent="0.2">
      <c r="B1239" s="233"/>
      <c r="C1239" s="234"/>
      <c r="D1239" s="235" t="s">
        <v>329</v>
      </c>
      <c r="E1239" s="759">
        <v>8.15</v>
      </c>
      <c r="F1239" s="760"/>
      <c r="G1239" s="759">
        <v>2.85</v>
      </c>
      <c r="H1239" s="760"/>
      <c r="I1239" s="236">
        <v>23.227500000000003</v>
      </c>
      <c r="J1239" s="732" t="s">
        <v>178</v>
      </c>
    </row>
    <row r="1240" spans="2:10" ht="48.75" customHeight="1" x14ac:dyDescent="0.2">
      <c r="B1240" s="233"/>
      <c r="C1240" s="234"/>
      <c r="D1240" s="235" t="s">
        <v>563</v>
      </c>
      <c r="E1240" s="759">
        <v>8.1999999999999993</v>
      </c>
      <c r="F1240" s="760"/>
      <c r="G1240" s="759">
        <v>2.85</v>
      </c>
      <c r="H1240" s="760"/>
      <c r="I1240" s="236">
        <v>23.369999999999997</v>
      </c>
      <c r="J1240" s="733"/>
    </row>
    <row r="1241" spans="2:10" ht="48.75" customHeight="1" x14ac:dyDescent="0.2">
      <c r="B1241" s="233"/>
      <c r="C1241" s="234"/>
      <c r="D1241" s="235" t="s">
        <v>1071</v>
      </c>
      <c r="E1241" s="759">
        <v>8.1999999999999993</v>
      </c>
      <c r="F1241" s="760"/>
      <c r="G1241" s="759">
        <v>2.85</v>
      </c>
      <c r="H1241" s="760"/>
      <c r="I1241" s="236">
        <v>23.369999999999997</v>
      </c>
      <c r="J1241" s="733"/>
    </row>
    <row r="1242" spans="2:10" x14ac:dyDescent="0.2">
      <c r="B1242" s="680" t="s">
        <v>180</v>
      </c>
      <c r="C1242" s="681"/>
      <c r="D1242" s="681"/>
      <c r="E1242" s="681"/>
      <c r="F1242" s="681"/>
      <c r="G1242" s="681"/>
      <c r="H1242" s="682"/>
      <c r="I1242" s="174">
        <v>69.967500000000001</v>
      </c>
      <c r="J1242" s="228"/>
    </row>
    <row r="1243" spans="2:10" ht="39.75" customHeight="1" x14ac:dyDescent="0.2">
      <c r="B1243" s="213" t="s">
        <v>1301</v>
      </c>
      <c r="C1243" s="213">
        <v>87535</v>
      </c>
      <c r="D1243" s="679" t="s">
        <v>1745</v>
      </c>
      <c r="E1243" s="679"/>
      <c r="F1243" s="679"/>
      <c r="G1243" s="679"/>
      <c r="H1243" s="679"/>
      <c r="I1243" s="679"/>
      <c r="J1243" s="213" t="s">
        <v>42</v>
      </c>
    </row>
    <row r="1244" spans="2:10" x14ac:dyDescent="0.2">
      <c r="B1244" s="692" t="s">
        <v>175</v>
      </c>
      <c r="C1244" s="692"/>
      <c r="D1244" s="692"/>
      <c r="E1244" s="692"/>
      <c r="F1244" s="692"/>
      <c r="G1244" s="692"/>
      <c r="H1244" s="692"/>
      <c r="I1244" s="216" t="s">
        <v>178</v>
      </c>
      <c r="J1244" s="168" t="s">
        <v>179</v>
      </c>
    </row>
    <row r="1245" spans="2:10" ht="12.75" customHeight="1" x14ac:dyDescent="0.2">
      <c r="B1245" s="752" t="s">
        <v>581</v>
      </c>
      <c r="C1245" s="752"/>
      <c r="D1245" s="752"/>
      <c r="E1245" s="752"/>
      <c r="F1245" s="752"/>
      <c r="G1245" s="752"/>
      <c r="H1245" s="752"/>
      <c r="I1245" s="171">
        <v>69.967500000000001</v>
      </c>
      <c r="J1245" s="227" t="s">
        <v>178</v>
      </c>
    </row>
    <row r="1246" spans="2:10" x14ac:dyDescent="0.2">
      <c r="B1246" s="694" t="s">
        <v>180</v>
      </c>
      <c r="C1246" s="694"/>
      <c r="D1246" s="694"/>
      <c r="E1246" s="694"/>
      <c r="F1246" s="694"/>
      <c r="G1246" s="694"/>
      <c r="H1246" s="694"/>
      <c r="I1246" s="174">
        <v>69.967500000000001</v>
      </c>
      <c r="J1246" s="228"/>
    </row>
    <row r="1247" spans="2:10" x14ac:dyDescent="0.2">
      <c r="B1247" s="106" t="s">
        <v>1302</v>
      </c>
      <c r="C1247" s="212"/>
      <c r="D1247" s="61" t="s">
        <v>123</v>
      </c>
      <c r="E1247" s="61"/>
      <c r="F1247" s="61"/>
      <c r="G1247" s="61"/>
      <c r="H1247" s="61"/>
      <c r="I1247" s="61"/>
      <c r="J1247" s="62"/>
    </row>
    <row r="1248" spans="2:10" ht="12.75" customHeight="1" x14ac:dyDescent="0.2">
      <c r="B1248" s="218" t="s">
        <v>1303</v>
      </c>
      <c r="C1248" s="213">
        <v>96110</v>
      </c>
      <c r="D1248" s="679" t="s">
        <v>1747</v>
      </c>
      <c r="E1248" s="679"/>
      <c r="F1248" s="679"/>
      <c r="G1248" s="679"/>
      <c r="H1248" s="679"/>
      <c r="I1248" s="679"/>
      <c r="J1248" s="213" t="s">
        <v>42</v>
      </c>
    </row>
    <row r="1249" spans="2:10" x14ac:dyDescent="0.2">
      <c r="B1249" s="686" t="s">
        <v>175</v>
      </c>
      <c r="C1249" s="687"/>
      <c r="D1249" s="687"/>
      <c r="E1249" s="687"/>
      <c r="F1249" s="687"/>
      <c r="G1249" s="687"/>
      <c r="H1249" s="688"/>
      <c r="I1249" s="216" t="s">
        <v>178</v>
      </c>
      <c r="J1249" s="104" t="s">
        <v>197</v>
      </c>
    </row>
    <row r="1250" spans="2:10" ht="15" customHeight="1" x14ac:dyDescent="0.2">
      <c r="B1250" s="683"/>
      <c r="C1250" s="684"/>
      <c r="D1250" s="684"/>
      <c r="E1250" s="684"/>
      <c r="F1250" s="684"/>
      <c r="G1250" s="684"/>
      <c r="H1250" s="685"/>
      <c r="I1250" s="237">
        <v>395.01</v>
      </c>
      <c r="J1250" s="276" t="s">
        <v>178</v>
      </c>
    </row>
    <row r="1251" spans="2:10" x14ac:dyDescent="0.2">
      <c r="B1251" s="738" t="s">
        <v>180</v>
      </c>
      <c r="C1251" s="739"/>
      <c r="D1251" s="739"/>
      <c r="E1251" s="739"/>
      <c r="F1251" s="739"/>
      <c r="G1251" s="739"/>
      <c r="H1251" s="753"/>
      <c r="I1251" s="241">
        <v>395.01</v>
      </c>
      <c r="J1251" s="176"/>
    </row>
    <row r="1252" spans="2:10" ht="12.75" customHeight="1" x14ac:dyDescent="0.2">
      <c r="B1252" s="218" t="s">
        <v>1304</v>
      </c>
      <c r="C1252" s="213">
        <v>96123</v>
      </c>
      <c r="D1252" s="679" t="s">
        <v>1749</v>
      </c>
      <c r="E1252" s="679"/>
      <c r="F1252" s="679"/>
      <c r="G1252" s="679"/>
      <c r="H1252" s="679"/>
      <c r="I1252" s="679"/>
      <c r="J1252" s="213" t="s">
        <v>130</v>
      </c>
    </row>
    <row r="1253" spans="2:10" ht="12.75" customHeight="1" x14ac:dyDescent="0.2">
      <c r="B1253" s="692" t="s">
        <v>175</v>
      </c>
      <c r="C1253" s="692"/>
      <c r="D1253" s="692"/>
      <c r="E1253" s="692"/>
      <c r="F1253" s="692"/>
      <c r="G1253" s="692"/>
      <c r="H1253" s="692"/>
      <c r="I1253" s="216" t="s">
        <v>182</v>
      </c>
      <c r="J1253" s="104" t="s">
        <v>197</v>
      </c>
    </row>
    <row r="1254" spans="2:10" ht="12.75" customHeight="1" x14ac:dyDescent="0.2">
      <c r="B1254" s="754" t="s">
        <v>331</v>
      </c>
      <c r="C1254" s="754"/>
      <c r="D1254" s="754"/>
      <c r="E1254" s="754"/>
      <c r="F1254" s="754"/>
      <c r="G1254" s="754"/>
      <c r="H1254" s="754"/>
      <c r="I1254" s="223">
        <v>296.23</v>
      </c>
      <c r="J1254" s="222" t="s">
        <v>182</v>
      </c>
    </row>
    <row r="1255" spans="2:10" x14ac:dyDescent="0.2">
      <c r="B1255" s="755" t="s">
        <v>180</v>
      </c>
      <c r="C1255" s="755"/>
      <c r="D1255" s="755"/>
      <c r="E1255" s="755"/>
      <c r="F1255" s="755"/>
      <c r="G1255" s="755"/>
      <c r="H1255" s="755"/>
      <c r="I1255" s="241">
        <v>296.23</v>
      </c>
      <c r="J1255" s="176"/>
    </row>
    <row r="1256" spans="2:10" x14ac:dyDescent="0.2">
      <c r="B1256" s="372" t="s">
        <v>1305</v>
      </c>
      <c r="C1256" s="211"/>
      <c r="D1256" s="165" t="s">
        <v>124</v>
      </c>
      <c r="E1256" s="165"/>
      <c r="F1256" s="165"/>
      <c r="G1256" s="165"/>
      <c r="H1256" s="165"/>
      <c r="I1256" s="165"/>
      <c r="J1256" s="166"/>
    </row>
    <row r="1257" spans="2:10" x14ac:dyDescent="0.2">
      <c r="B1257" s="106" t="s">
        <v>1306</v>
      </c>
      <c r="C1257" s="212"/>
      <c r="D1257" s="61" t="s">
        <v>125</v>
      </c>
      <c r="E1257" s="61"/>
      <c r="F1257" s="61"/>
      <c r="G1257" s="61"/>
      <c r="H1257" s="61"/>
      <c r="I1257" s="61"/>
      <c r="J1257" s="62"/>
    </row>
    <row r="1258" spans="2:10" x14ac:dyDescent="0.2">
      <c r="B1258" s="64" t="s">
        <v>1033</v>
      </c>
      <c r="C1258" s="64" t="s">
        <v>176</v>
      </c>
      <c r="D1258" s="64" t="s">
        <v>177</v>
      </c>
      <c r="E1258" s="64" t="s">
        <v>178</v>
      </c>
      <c r="F1258" s="64" t="s">
        <v>1034</v>
      </c>
      <c r="G1258" s="749" t="s">
        <v>49</v>
      </c>
      <c r="H1258" s="749"/>
      <c r="I1258" s="749"/>
      <c r="J1258" s="749"/>
    </row>
    <row r="1259" spans="2:10" x14ac:dyDescent="0.2">
      <c r="B1259" s="63" t="s">
        <v>213</v>
      </c>
      <c r="C1259" s="63">
        <v>1</v>
      </c>
      <c r="D1259" s="63">
        <v>0.6</v>
      </c>
      <c r="E1259" s="63">
        <v>1.2</v>
      </c>
      <c r="F1259" s="63">
        <v>2</v>
      </c>
      <c r="G1259" s="751" t="s">
        <v>1556</v>
      </c>
      <c r="H1259" s="751"/>
      <c r="I1259" s="751"/>
      <c r="J1259" s="751"/>
    </row>
    <row r="1260" spans="2:10" x14ac:dyDescent="0.2">
      <c r="B1260" s="63" t="s">
        <v>212</v>
      </c>
      <c r="C1260" s="63">
        <v>1.5</v>
      </c>
      <c r="D1260" s="63">
        <v>1.1000000000000001</v>
      </c>
      <c r="E1260" s="63">
        <v>1.65</v>
      </c>
      <c r="F1260" s="63">
        <v>1</v>
      </c>
      <c r="G1260" s="751" t="s">
        <v>1041</v>
      </c>
      <c r="H1260" s="751"/>
      <c r="I1260" s="751"/>
      <c r="J1260" s="751"/>
    </row>
    <row r="1261" spans="2:10" x14ac:dyDescent="0.2">
      <c r="B1261" s="63" t="s">
        <v>296</v>
      </c>
      <c r="C1261" s="63">
        <v>2</v>
      </c>
      <c r="D1261" s="63">
        <v>1.1000000000000001</v>
      </c>
      <c r="E1261" s="63">
        <v>17.600000000000001</v>
      </c>
      <c r="F1261" s="63">
        <v>8</v>
      </c>
      <c r="G1261" s="751" t="s">
        <v>1041</v>
      </c>
      <c r="H1261" s="751"/>
      <c r="I1261" s="751"/>
      <c r="J1261" s="751"/>
    </row>
    <row r="1262" spans="2:10" x14ac:dyDescent="0.2">
      <c r="B1262" s="63" t="s">
        <v>1044</v>
      </c>
      <c r="C1262" s="63">
        <v>4.38</v>
      </c>
      <c r="D1262" s="63">
        <v>1.5</v>
      </c>
      <c r="E1262" s="63">
        <v>6.57</v>
      </c>
      <c r="F1262" s="63">
        <v>1</v>
      </c>
      <c r="G1262" s="751" t="s">
        <v>1043</v>
      </c>
      <c r="H1262" s="751"/>
      <c r="I1262" s="751"/>
      <c r="J1262" s="751"/>
    </row>
    <row r="1263" spans="2:10" x14ac:dyDescent="0.2">
      <c r="B1263" s="63" t="s">
        <v>1042</v>
      </c>
      <c r="C1263" s="63">
        <v>4.45</v>
      </c>
      <c r="D1263" s="63">
        <v>1.5</v>
      </c>
      <c r="E1263" s="63">
        <v>6.68</v>
      </c>
      <c r="F1263" s="63">
        <v>1</v>
      </c>
      <c r="G1263" s="751" t="s">
        <v>1043</v>
      </c>
      <c r="H1263" s="751"/>
      <c r="I1263" s="751"/>
      <c r="J1263" s="751"/>
    </row>
    <row r="1264" spans="2:10" x14ac:dyDescent="0.2">
      <c r="B1264" s="63" t="s">
        <v>1557</v>
      </c>
      <c r="C1264" s="63">
        <v>4.55</v>
      </c>
      <c r="D1264" s="63">
        <v>1.5</v>
      </c>
      <c r="E1264" s="63">
        <v>20.48</v>
      </c>
      <c r="F1264" s="63">
        <v>3</v>
      </c>
      <c r="G1264" s="751" t="s">
        <v>1043</v>
      </c>
      <c r="H1264" s="751"/>
      <c r="I1264" s="751"/>
      <c r="J1264" s="751"/>
    </row>
    <row r="1265" spans="2:10" x14ac:dyDescent="0.2">
      <c r="B1265" s="63" t="s">
        <v>1558</v>
      </c>
      <c r="C1265" s="63">
        <v>7.08</v>
      </c>
      <c r="D1265" s="63">
        <v>1.5</v>
      </c>
      <c r="E1265" s="63">
        <v>10.62</v>
      </c>
      <c r="F1265" s="63">
        <v>1</v>
      </c>
      <c r="G1265" s="751" t="s">
        <v>1043</v>
      </c>
      <c r="H1265" s="751"/>
      <c r="I1265" s="751"/>
      <c r="J1265" s="751"/>
    </row>
    <row r="1266" spans="2:10" ht="12.75" customHeight="1" x14ac:dyDescent="0.2">
      <c r="B1266" s="218" t="s">
        <v>1307</v>
      </c>
      <c r="C1266" s="213">
        <v>94569</v>
      </c>
      <c r="D1266" s="679" t="s">
        <v>1751</v>
      </c>
      <c r="E1266" s="679"/>
      <c r="F1266" s="679"/>
      <c r="G1266" s="679"/>
      <c r="H1266" s="679"/>
      <c r="I1266" s="679"/>
      <c r="J1266" s="213" t="s">
        <v>42</v>
      </c>
    </row>
    <row r="1267" spans="2:10" x14ac:dyDescent="0.2">
      <c r="B1267" s="692" t="s">
        <v>175</v>
      </c>
      <c r="C1267" s="692"/>
      <c r="D1267" s="692"/>
      <c r="E1267" s="692"/>
      <c r="F1267" s="692"/>
      <c r="G1267" s="692"/>
      <c r="H1267" s="692"/>
      <c r="I1267" s="216" t="s">
        <v>178</v>
      </c>
      <c r="J1267" s="168" t="s">
        <v>179</v>
      </c>
    </row>
    <row r="1268" spans="2:10" x14ac:dyDescent="0.2">
      <c r="B1268" s="728" t="s">
        <v>213</v>
      </c>
      <c r="C1268" s="693"/>
      <c r="D1268" s="693"/>
      <c r="E1268" s="693"/>
      <c r="F1268" s="693"/>
      <c r="G1268" s="693"/>
      <c r="H1268" s="693"/>
      <c r="I1268" s="171">
        <v>1.2</v>
      </c>
      <c r="J1268" s="222" t="s">
        <v>178</v>
      </c>
    </row>
    <row r="1269" spans="2:10" x14ac:dyDescent="0.2">
      <c r="B1269" s="694" t="s">
        <v>180</v>
      </c>
      <c r="C1269" s="694"/>
      <c r="D1269" s="694"/>
      <c r="E1269" s="694"/>
      <c r="F1269" s="694"/>
      <c r="G1269" s="694"/>
      <c r="H1269" s="694"/>
      <c r="I1269" s="241">
        <v>1.2</v>
      </c>
      <c r="J1269" s="228"/>
    </row>
    <row r="1270" spans="2:10" ht="12.75" customHeight="1" x14ac:dyDescent="0.2">
      <c r="B1270" s="218" t="s">
        <v>1308</v>
      </c>
      <c r="C1270" s="213">
        <v>94573</v>
      </c>
      <c r="D1270" s="679" t="s">
        <v>1753</v>
      </c>
      <c r="E1270" s="679"/>
      <c r="F1270" s="679"/>
      <c r="G1270" s="679"/>
      <c r="H1270" s="679"/>
      <c r="I1270" s="679"/>
      <c r="J1270" s="213" t="s">
        <v>42</v>
      </c>
    </row>
    <row r="1271" spans="2:10" x14ac:dyDescent="0.2">
      <c r="B1271" s="692" t="s">
        <v>175</v>
      </c>
      <c r="C1271" s="692"/>
      <c r="D1271" s="692"/>
      <c r="E1271" s="692"/>
      <c r="F1271" s="692"/>
      <c r="G1271" s="692"/>
      <c r="H1271" s="692"/>
      <c r="I1271" s="216" t="s">
        <v>178</v>
      </c>
      <c r="J1271" s="168" t="s">
        <v>179</v>
      </c>
    </row>
    <row r="1272" spans="2:10" x14ac:dyDescent="0.2">
      <c r="B1272" s="728" t="s">
        <v>2125</v>
      </c>
      <c r="C1272" s="693"/>
      <c r="D1272" s="693"/>
      <c r="E1272" s="693"/>
      <c r="F1272" s="693"/>
      <c r="G1272" s="693"/>
      <c r="H1272" s="693"/>
      <c r="I1272" s="171">
        <v>19.25</v>
      </c>
      <c r="J1272" s="222" t="s">
        <v>178</v>
      </c>
    </row>
    <row r="1273" spans="2:10" x14ac:dyDescent="0.2">
      <c r="B1273" s="694" t="s">
        <v>180</v>
      </c>
      <c r="C1273" s="694"/>
      <c r="D1273" s="694"/>
      <c r="E1273" s="694"/>
      <c r="F1273" s="694"/>
      <c r="G1273" s="694"/>
      <c r="H1273" s="694"/>
      <c r="I1273" s="241">
        <v>19.25</v>
      </c>
      <c r="J1273" s="228"/>
    </row>
    <row r="1274" spans="2:10" ht="12.75" customHeight="1" x14ac:dyDescent="0.2">
      <c r="B1274" s="218" t="s">
        <v>1309</v>
      </c>
      <c r="C1274" s="213" t="s">
        <v>1075</v>
      </c>
      <c r="D1274" s="679" t="s">
        <v>1073</v>
      </c>
      <c r="E1274" s="679"/>
      <c r="F1274" s="679"/>
      <c r="G1274" s="679"/>
      <c r="H1274" s="679"/>
      <c r="I1274" s="679"/>
      <c r="J1274" s="213" t="s">
        <v>42</v>
      </c>
    </row>
    <row r="1275" spans="2:10" x14ac:dyDescent="0.2">
      <c r="B1275" s="692" t="s">
        <v>175</v>
      </c>
      <c r="C1275" s="692"/>
      <c r="D1275" s="692"/>
      <c r="E1275" s="692"/>
      <c r="F1275" s="692"/>
      <c r="G1275" s="692"/>
      <c r="H1275" s="692"/>
      <c r="I1275" s="216" t="s">
        <v>178</v>
      </c>
      <c r="J1275" s="168" t="s">
        <v>179</v>
      </c>
    </row>
    <row r="1276" spans="2:10" x14ac:dyDescent="0.2">
      <c r="B1276" s="728" t="s">
        <v>2126</v>
      </c>
      <c r="C1276" s="693"/>
      <c r="D1276" s="693"/>
      <c r="E1276" s="693"/>
      <c r="F1276" s="693"/>
      <c r="G1276" s="693"/>
      <c r="H1276" s="693"/>
      <c r="I1276" s="171">
        <v>44.35</v>
      </c>
      <c r="J1276" s="222" t="s">
        <v>178</v>
      </c>
    </row>
    <row r="1277" spans="2:10" x14ac:dyDescent="0.2">
      <c r="B1277" s="694" t="s">
        <v>180</v>
      </c>
      <c r="C1277" s="694"/>
      <c r="D1277" s="694"/>
      <c r="E1277" s="694"/>
      <c r="F1277" s="694"/>
      <c r="G1277" s="694"/>
      <c r="H1277" s="694"/>
      <c r="I1277" s="241">
        <v>44.35</v>
      </c>
      <c r="J1277" s="228"/>
    </row>
    <row r="1278" spans="2:10" x14ac:dyDescent="0.2">
      <c r="B1278" s="106" t="s">
        <v>1310</v>
      </c>
      <c r="C1278" s="212"/>
      <c r="D1278" s="61" t="s">
        <v>126</v>
      </c>
      <c r="E1278" s="61"/>
      <c r="F1278" s="61"/>
      <c r="G1278" s="61"/>
      <c r="H1278" s="61"/>
      <c r="I1278" s="61"/>
      <c r="J1278" s="62"/>
    </row>
    <row r="1279" spans="2:10" x14ac:dyDescent="0.2">
      <c r="B1279" s="64" t="s">
        <v>1033</v>
      </c>
      <c r="C1279" s="64" t="s">
        <v>176</v>
      </c>
      <c r="D1279" s="64" t="s">
        <v>177</v>
      </c>
      <c r="E1279" s="64" t="s">
        <v>178</v>
      </c>
      <c r="F1279" s="64" t="s">
        <v>1034</v>
      </c>
      <c r="G1279" s="749" t="s">
        <v>49</v>
      </c>
      <c r="H1279" s="749"/>
      <c r="I1279" s="749"/>
      <c r="J1279" s="749"/>
    </row>
    <row r="1280" spans="2:10" x14ac:dyDescent="0.2">
      <c r="B1280" s="63" t="s">
        <v>206</v>
      </c>
      <c r="C1280" s="63">
        <v>0.7</v>
      </c>
      <c r="D1280" s="63">
        <v>0.7</v>
      </c>
      <c r="E1280" s="133">
        <v>0.49</v>
      </c>
      <c r="F1280" s="133">
        <v>1</v>
      </c>
      <c r="G1280" s="750" t="s">
        <v>1555</v>
      </c>
      <c r="H1280" s="750"/>
      <c r="I1280" s="750"/>
      <c r="J1280" s="750"/>
    </row>
    <row r="1281" spans="2:10" x14ac:dyDescent="0.2">
      <c r="B1281" s="63" t="s">
        <v>207</v>
      </c>
      <c r="C1281" s="63">
        <v>0.9</v>
      </c>
      <c r="D1281" s="63">
        <v>2.1</v>
      </c>
      <c r="E1281" s="133">
        <v>13.23</v>
      </c>
      <c r="F1281" s="133">
        <v>7</v>
      </c>
      <c r="G1281" s="750" t="s">
        <v>1036</v>
      </c>
      <c r="H1281" s="750"/>
      <c r="I1281" s="750"/>
      <c r="J1281" s="750"/>
    </row>
    <row r="1282" spans="2:10" x14ac:dyDescent="0.2">
      <c r="B1282" s="63" t="s">
        <v>208</v>
      </c>
      <c r="C1282" s="63">
        <v>0.9</v>
      </c>
      <c r="D1282" s="63">
        <v>2.1</v>
      </c>
      <c r="E1282" s="133">
        <v>3.78</v>
      </c>
      <c r="F1282" s="133">
        <v>2</v>
      </c>
      <c r="G1282" s="750" t="s">
        <v>1037</v>
      </c>
      <c r="H1282" s="750"/>
      <c r="I1282" s="750"/>
      <c r="J1282" s="750"/>
    </row>
    <row r="1283" spans="2:10" x14ac:dyDescent="0.2">
      <c r="B1283" s="63" t="s">
        <v>209</v>
      </c>
      <c r="C1283" s="63">
        <v>2</v>
      </c>
      <c r="D1283" s="63">
        <v>2.1</v>
      </c>
      <c r="E1283" s="133">
        <v>4.2</v>
      </c>
      <c r="F1283" s="133">
        <v>1</v>
      </c>
      <c r="G1283" s="750" t="s">
        <v>1038</v>
      </c>
      <c r="H1283" s="750"/>
      <c r="I1283" s="750"/>
      <c r="J1283" s="750"/>
    </row>
    <row r="1284" spans="2:10" ht="12.75" customHeight="1" x14ac:dyDescent="0.2">
      <c r="B1284" s="218" t="s">
        <v>1311</v>
      </c>
      <c r="C1284" s="213">
        <v>1101002030</v>
      </c>
      <c r="D1284" s="679" t="s">
        <v>1755</v>
      </c>
      <c r="E1284" s="679"/>
      <c r="F1284" s="679"/>
      <c r="G1284" s="679"/>
      <c r="H1284" s="679"/>
      <c r="I1284" s="679"/>
      <c r="J1284" s="213" t="s">
        <v>108</v>
      </c>
    </row>
    <row r="1285" spans="2:10" x14ac:dyDescent="0.2">
      <c r="B1285" s="692" t="s">
        <v>175</v>
      </c>
      <c r="C1285" s="692"/>
      <c r="D1285" s="692"/>
      <c r="E1285" s="692"/>
      <c r="F1285" s="692"/>
      <c r="G1285" s="692"/>
      <c r="H1285" s="692"/>
      <c r="I1285" s="216" t="s">
        <v>37</v>
      </c>
      <c r="J1285" s="168" t="s">
        <v>179</v>
      </c>
    </row>
    <row r="1286" spans="2:10" x14ac:dyDescent="0.2">
      <c r="B1286" s="728" t="s">
        <v>206</v>
      </c>
      <c r="C1286" s="693"/>
      <c r="D1286" s="693"/>
      <c r="E1286" s="693"/>
      <c r="F1286" s="693"/>
      <c r="G1286" s="693"/>
      <c r="H1286" s="693"/>
      <c r="I1286" s="171">
        <v>1</v>
      </c>
      <c r="J1286" s="222" t="s">
        <v>37</v>
      </c>
    </row>
    <row r="1287" spans="2:10" x14ac:dyDescent="0.2">
      <c r="B1287" s="694" t="s">
        <v>180</v>
      </c>
      <c r="C1287" s="694"/>
      <c r="D1287" s="694"/>
      <c r="E1287" s="694"/>
      <c r="F1287" s="694"/>
      <c r="G1287" s="694"/>
      <c r="H1287" s="694"/>
      <c r="I1287" s="241">
        <v>1</v>
      </c>
      <c r="J1287" s="228"/>
    </row>
    <row r="1288" spans="2:10" ht="12.75" customHeight="1" x14ac:dyDescent="0.2">
      <c r="B1288" s="218" t="s">
        <v>1312</v>
      </c>
      <c r="C1288" s="213">
        <v>90846</v>
      </c>
      <c r="D1288" s="679" t="s">
        <v>1756</v>
      </c>
      <c r="E1288" s="679"/>
      <c r="F1288" s="679"/>
      <c r="G1288" s="679"/>
      <c r="H1288" s="679"/>
      <c r="I1288" s="679"/>
      <c r="J1288" s="213" t="s">
        <v>108</v>
      </c>
    </row>
    <row r="1289" spans="2:10" x14ac:dyDescent="0.2">
      <c r="B1289" s="692" t="s">
        <v>175</v>
      </c>
      <c r="C1289" s="692"/>
      <c r="D1289" s="692"/>
      <c r="E1289" s="692"/>
      <c r="F1289" s="692"/>
      <c r="G1289" s="692"/>
      <c r="H1289" s="692"/>
      <c r="I1289" s="216" t="s">
        <v>37</v>
      </c>
      <c r="J1289" s="168" t="s">
        <v>179</v>
      </c>
    </row>
    <row r="1290" spans="2:10" x14ac:dyDescent="0.2">
      <c r="B1290" s="693" t="s">
        <v>2124</v>
      </c>
      <c r="C1290" s="693"/>
      <c r="D1290" s="693"/>
      <c r="E1290" s="693"/>
      <c r="F1290" s="693"/>
      <c r="G1290" s="693"/>
      <c r="H1290" s="693"/>
      <c r="I1290" s="171">
        <v>9</v>
      </c>
      <c r="J1290" s="222" t="s">
        <v>37</v>
      </c>
    </row>
    <row r="1291" spans="2:10" x14ac:dyDescent="0.2">
      <c r="B1291" s="694" t="s">
        <v>180</v>
      </c>
      <c r="C1291" s="694"/>
      <c r="D1291" s="694"/>
      <c r="E1291" s="694"/>
      <c r="F1291" s="694"/>
      <c r="G1291" s="694"/>
      <c r="H1291" s="694"/>
      <c r="I1291" s="241">
        <v>9</v>
      </c>
      <c r="J1291" s="228"/>
    </row>
    <row r="1292" spans="2:10" ht="12.75" customHeight="1" x14ac:dyDescent="0.2">
      <c r="B1292" s="218" t="s">
        <v>1313</v>
      </c>
      <c r="C1292" s="213" t="s">
        <v>1078</v>
      </c>
      <c r="D1292" s="679" t="s">
        <v>1077</v>
      </c>
      <c r="E1292" s="679"/>
      <c r="F1292" s="679"/>
      <c r="G1292" s="679"/>
      <c r="H1292" s="679"/>
      <c r="I1292" s="679"/>
      <c r="J1292" s="213" t="s">
        <v>42</v>
      </c>
    </row>
    <row r="1293" spans="2:10" x14ac:dyDescent="0.2">
      <c r="B1293" s="692" t="s">
        <v>175</v>
      </c>
      <c r="C1293" s="692"/>
      <c r="D1293" s="692"/>
      <c r="E1293" s="692"/>
      <c r="F1293" s="692"/>
      <c r="G1293" s="692"/>
      <c r="H1293" s="692"/>
      <c r="I1293" s="216" t="s">
        <v>178</v>
      </c>
      <c r="J1293" s="168" t="s">
        <v>179</v>
      </c>
    </row>
    <row r="1294" spans="2:10" x14ac:dyDescent="0.2">
      <c r="B1294" s="728" t="s">
        <v>209</v>
      </c>
      <c r="C1294" s="693"/>
      <c r="D1294" s="693"/>
      <c r="E1294" s="693"/>
      <c r="F1294" s="693"/>
      <c r="G1294" s="693"/>
      <c r="H1294" s="693"/>
      <c r="I1294" s="171">
        <v>4.2</v>
      </c>
      <c r="J1294" s="222" t="s">
        <v>178</v>
      </c>
    </row>
    <row r="1295" spans="2:10" x14ac:dyDescent="0.2">
      <c r="B1295" s="694" t="s">
        <v>180</v>
      </c>
      <c r="C1295" s="694"/>
      <c r="D1295" s="694"/>
      <c r="E1295" s="694"/>
      <c r="F1295" s="694"/>
      <c r="G1295" s="694"/>
      <c r="H1295" s="694"/>
      <c r="I1295" s="241">
        <v>4.2</v>
      </c>
      <c r="J1295" s="228"/>
    </row>
    <row r="1296" spans="2:10" x14ac:dyDescent="0.2">
      <c r="B1296" s="372" t="s">
        <v>1314</v>
      </c>
      <c r="C1296" s="211"/>
      <c r="D1296" s="165" t="s">
        <v>116</v>
      </c>
      <c r="E1296" s="165"/>
      <c r="F1296" s="165"/>
      <c r="G1296" s="165"/>
      <c r="H1296" s="165"/>
      <c r="I1296" s="165"/>
      <c r="J1296" s="166"/>
    </row>
    <row r="1297" spans="2:10" x14ac:dyDescent="0.2">
      <c r="B1297" s="741" t="s">
        <v>198</v>
      </c>
      <c r="C1297" s="742"/>
      <c r="D1297" s="742"/>
      <c r="E1297" s="742"/>
      <c r="F1297" s="742"/>
      <c r="G1297" s="742"/>
      <c r="H1297" s="742"/>
      <c r="I1297" s="742"/>
      <c r="J1297" s="743"/>
    </row>
    <row r="1298" spans="2:10" x14ac:dyDescent="0.2">
      <c r="B1298" s="744" t="s">
        <v>419</v>
      </c>
      <c r="C1298" s="745"/>
      <c r="D1298" s="745"/>
      <c r="E1298" s="745"/>
      <c r="F1298" s="745"/>
      <c r="G1298" s="745"/>
      <c r="H1298" s="745"/>
      <c r="I1298" s="745"/>
      <c r="J1298" s="746"/>
    </row>
    <row r="1299" spans="2:10" x14ac:dyDescent="0.2">
      <c r="B1299" s="686" t="s">
        <v>175</v>
      </c>
      <c r="C1299" s="687"/>
      <c r="D1299" s="687"/>
      <c r="E1299" s="686" t="s">
        <v>201</v>
      </c>
      <c r="F1299" s="687"/>
      <c r="G1299" s="168" t="s">
        <v>214</v>
      </c>
      <c r="H1299" s="747" t="s">
        <v>178</v>
      </c>
      <c r="I1299" s="748"/>
      <c r="J1299" s="104" t="s">
        <v>197</v>
      </c>
    </row>
    <row r="1300" spans="2:10" x14ac:dyDescent="0.2">
      <c r="B1300" s="243"/>
      <c r="C1300" s="244"/>
      <c r="D1300" s="245"/>
      <c r="E1300" s="677" t="s">
        <v>1086</v>
      </c>
      <c r="F1300" s="678"/>
      <c r="G1300" s="351">
        <v>84.56</v>
      </c>
      <c r="H1300" s="676">
        <v>62.28</v>
      </c>
      <c r="I1300" s="676"/>
      <c r="J1300" s="695"/>
    </row>
    <row r="1301" spans="2:10" x14ac:dyDescent="0.2">
      <c r="B1301" s="238"/>
      <c r="C1301" s="239"/>
      <c r="D1301" s="240"/>
      <c r="E1301" s="677" t="s">
        <v>1087</v>
      </c>
      <c r="F1301" s="678"/>
      <c r="G1301" s="351">
        <v>14.94</v>
      </c>
      <c r="H1301" s="676">
        <v>13.73</v>
      </c>
      <c r="I1301" s="676"/>
      <c r="J1301" s="696"/>
    </row>
    <row r="1302" spans="2:10" x14ac:dyDescent="0.2">
      <c r="B1302" s="238"/>
      <c r="C1302" s="239"/>
      <c r="D1302" s="240"/>
      <c r="E1302" s="677" t="s">
        <v>1088</v>
      </c>
      <c r="F1302" s="678"/>
      <c r="G1302" s="351">
        <v>14.94</v>
      </c>
      <c r="H1302" s="676">
        <v>13.73</v>
      </c>
      <c r="I1302" s="676"/>
      <c r="J1302" s="696"/>
    </row>
    <row r="1303" spans="2:10" x14ac:dyDescent="0.2">
      <c r="B1303" s="246"/>
      <c r="C1303" s="247"/>
      <c r="D1303" s="248"/>
      <c r="E1303" s="677" t="s">
        <v>1089</v>
      </c>
      <c r="F1303" s="678"/>
      <c r="G1303" s="351">
        <v>14.94</v>
      </c>
      <c r="H1303" s="676">
        <v>13.73</v>
      </c>
      <c r="I1303" s="676"/>
      <c r="J1303" s="696"/>
    </row>
    <row r="1304" spans="2:10" x14ac:dyDescent="0.2">
      <c r="B1304" s="238"/>
      <c r="C1304" s="239"/>
      <c r="D1304" s="240"/>
      <c r="E1304" s="677" t="s">
        <v>1090</v>
      </c>
      <c r="F1304" s="678"/>
      <c r="G1304" s="351">
        <v>14.94</v>
      </c>
      <c r="H1304" s="676">
        <v>13.73</v>
      </c>
      <c r="I1304" s="676"/>
      <c r="J1304" s="696"/>
    </row>
    <row r="1305" spans="2:10" x14ac:dyDescent="0.2">
      <c r="B1305" s="238"/>
      <c r="C1305" s="239"/>
      <c r="D1305" s="240"/>
      <c r="E1305" s="677" t="s">
        <v>1091</v>
      </c>
      <c r="F1305" s="678"/>
      <c r="G1305" s="351">
        <v>14.94</v>
      </c>
      <c r="H1305" s="676">
        <v>13.73</v>
      </c>
      <c r="I1305" s="676"/>
      <c r="J1305" s="696"/>
    </row>
    <row r="1306" spans="2:10" x14ac:dyDescent="0.2">
      <c r="B1306" s="238"/>
      <c r="C1306" s="239"/>
      <c r="D1306" s="240"/>
      <c r="E1306" s="677" t="s">
        <v>1092</v>
      </c>
      <c r="F1306" s="678"/>
      <c r="G1306" s="351">
        <v>14.94</v>
      </c>
      <c r="H1306" s="676">
        <v>13.73</v>
      </c>
      <c r="I1306" s="676"/>
      <c r="J1306" s="696"/>
    </row>
    <row r="1307" spans="2:10" x14ac:dyDescent="0.2">
      <c r="B1307" s="238"/>
      <c r="C1307" s="239"/>
      <c r="D1307" s="239"/>
      <c r="E1307" s="677" t="s">
        <v>1093</v>
      </c>
      <c r="F1307" s="678"/>
      <c r="G1307" s="351">
        <v>15.56</v>
      </c>
      <c r="H1307" s="676">
        <v>14.75</v>
      </c>
      <c r="I1307" s="676"/>
      <c r="J1307" s="696"/>
    </row>
    <row r="1308" spans="2:10" x14ac:dyDescent="0.2">
      <c r="B1308" s="238"/>
      <c r="C1308" s="239"/>
      <c r="D1308" s="240"/>
      <c r="E1308" s="677" t="s">
        <v>1094</v>
      </c>
      <c r="F1308" s="678"/>
      <c r="G1308" s="351">
        <v>14.94</v>
      </c>
      <c r="H1308" s="676">
        <v>13.73</v>
      </c>
      <c r="I1308" s="676"/>
      <c r="J1308" s="696"/>
    </row>
    <row r="1309" spans="2:10" x14ac:dyDescent="0.2">
      <c r="B1309" s="238"/>
      <c r="C1309" s="239"/>
      <c r="D1309" s="240"/>
      <c r="E1309" s="677" t="s">
        <v>1095</v>
      </c>
      <c r="F1309" s="678"/>
      <c r="G1309" s="351">
        <v>14.94</v>
      </c>
      <c r="H1309" s="676">
        <v>13.73</v>
      </c>
      <c r="I1309" s="676"/>
      <c r="J1309" s="696"/>
    </row>
    <row r="1310" spans="2:10" x14ac:dyDescent="0.2">
      <c r="B1310" s="238"/>
      <c r="C1310" s="239"/>
      <c r="D1310" s="240"/>
      <c r="E1310" s="677" t="s">
        <v>1096</v>
      </c>
      <c r="F1310" s="678"/>
      <c r="G1310" s="351">
        <v>14.94</v>
      </c>
      <c r="H1310" s="676">
        <v>13.73</v>
      </c>
      <c r="I1310" s="676"/>
      <c r="J1310" s="696"/>
    </row>
    <row r="1311" spans="2:10" x14ac:dyDescent="0.2">
      <c r="B1311" s="238"/>
      <c r="C1311" s="239"/>
      <c r="D1311" s="239"/>
      <c r="E1311" s="677" t="s">
        <v>1097</v>
      </c>
      <c r="F1311" s="678"/>
      <c r="G1311" s="351">
        <v>14.94</v>
      </c>
      <c r="H1311" s="676">
        <v>13.73</v>
      </c>
      <c r="I1311" s="676"/>
      <c r="J1311" s="696"/>
    </row>
    <row r="1312" spans="2:10" x14ac:dyDescent="0.2">
      <c r="B1312" s="238"/>
      <c r="C1312" s="239"/>
      <c r="D1312" s="239"/>
      <c r="E1312" s="677" t="s">
        <v>1098</v>
      </c>
      <c r="F1312" s="678"/>
      <c r="G1312" s="351">
        <v>14.94</v>
      </c>
      <c r="H1312" s="676">
        <v>13.73</v>
      </c>
      <c r="I1312" s="676"/>
      <c r="J1312" s="696"/>
    </row>
    <row r="1313" spans="2:10" x14ac:dyDescent="0.2">
      <c r="B1313" s="238"/>
      <c r="C1313" s="239"/>
      <c r="D1313" s="240"/>
      <c r="E1313" s="677" t="s">
        <v>329</v>
      </c>
      <c r="F1313" s="678"/>
      <c r="G1313" s="351">
        <v>12.8</v>
      </c>
      <c r="H1313" s="676">
        <v>4.8</v>
      </c>
      <c r="I1313" s="676"/>
      <c r="J1313" s="696"/>
    </row>
    <row r="1314" spans="2:10" x14ac:dyDescent="0.2">
      <c r="B1314" s="238"/>
      <c r="C1314" s="239"/>
      <c r="D1314" s="240"/>
      <c r="E1314" s="677" t="s">
        <v>330</v>
      </c>
      <c r="F1314" s="678"/>
      <c r="G1314" s="351">
        <v>93.66</v>
      </c>
      <c r="H1314" s="676">
        <v>77.34</v>
      </c>
      <c r="I1314" s="676"/>
      <c r="J1314" s="696"/>
    </row>
    <row r="1315" spans="2:10" x14ac:dyDescent="0.2">
      <c r="B1315" s="238"/>
      <c r="C1315" s="239"/>
      <c r="D1315" s="240"/>
      <c r="E1315" s="677" t="s">
        <v>1099</v>
      </c>
      <c r="F1315" s="678"/>
      <c r="G1315" s="351">
        <v>14.94</v>
      </c>
      <c r="H1315" s="676">
        <v>13.73</v>
      </c>
      <c r="I1315" s="676"/>
      <c r="J1315" s="696"/>
    </row>
    <row r="1316" spans="2:10" x14ac:dyDescent="0.2">
      <c r="B1316" s="238"/>
      <c r="C1316" s="239"/>
      <c r="D1316" s="239"/>
      <c r="E1316" s="677" t="s">
        <v>1070</v>
      </c>
      <c r="F1316" s="678"/>
      <c r="G1316" s="351">
        <v>16</v>
      </c>
      <c r="H1316" s="676">
        <v>7.88</v>
      </c>
      <c r="I1316" s="676"/>
      <c r="J1316" s="696"/>
    </row>
    <row r="1317" spans="2:10" x14ac:dyDescent="0.2">
      <c r="B1317" s="238"/>
      <c r="C1317" s="239"/>
      <c r="D1317" s="239"/>
      <c r="E1317" s="677" t="s">
        <v>1071</v>
      </c>
      <c r="F1317" s="678"/>
      <c r="G1317" s="351">
        <v>16</v>
      </c>
      <c r="H1317" s="676">
        <v>8</v>
      </c>
      <c r="I1317" s="676"/>
      <c r="J1317" s="696"/>
    </row>
    <row r="1318" spans="2:10" x14ac:dyDescent="0.2">
      <c r="B1318" s="738" t="s">
        <v>180</v>
      </c>
      <c r="C1318" s="739"/>
      <c r="D1318" s="739"/>
      <c r="E1318" s="739"/>
      <c r="F1318" s="739"/>
      <c r="G1318" s="249">
        <v>417.85999999999996</v>
      </c>
      <c r="H1318" s="740">
        <v>339.80999999999995</v>
      </c>
      <c r="I1318" s="740"/>
      <c r="J1318" s="176"/>
    </row>
    <row r="1319" spans="2:10" x14ac:dyDescent="0.2">
      <c r="B1319" s="106" t="s">
        <v>1315</v>
      </c>
      <c r="C1319" s="212"/>
      <c r="D1319" s="61" t="s">
        <v>137</v>
      </c>
      <c r="E1319" s="61"/>
      <c r="F1319" s="61"/>
      <c r="G1319" s="61"/>
      <c r="H1319" s="61"/>
      <c r="I1319" s="61"/>
      <c r="J1319" s="62"/>
    </row>
    <row r="1320" spans="2:10" ht="12.75" customHeight="1" x14ac:dyDescent="0.2">
      <c r="B1320" s="218" t="s">
        <v>1316</v>
      </c>
      <c r="C1320" s="213">
        <v>95241</v>
      </c>
      <c r="D1320" s="679" t="s">
        <v>1676</v>
      </c>
      <c r="E1320" s="679"/>
      <c r="F1320" s="679"/>
      <c r="G1320" s="679"/>
      <c r="H1320" s="679"/>
      <c r="I1320" s="679"/>
      <c r="J1320" s="213" t="s">
        <v>42</v>
      </c>
    </row>
    <row r="1321" spans="2:10" x14ac:dyDescent="0.2">
      <c r="B1321" s="692" t="s">
        <v>175</v>
      </c>
      <c r="C1321" s="692"/>
      <c r="D1321" s="692"/>
      <c r="E1321" s="692"/>
      <c r="F1321" s="692"/>
      <c r="G1321" s="692"/>
      <c r="H1321" s="692"/>
      <c r="I1321" s="216" t="s">
        <v>178</v>
      </c>
      <c r="J1321" s="104" t="s">
        <v>179</v>
      </c>
    </row>
    <row r="1322" spans="2:10" x14ac:dyDescent="0.2">
      <c r="B1322" s="693"/>
      <c r="C1322" s="693"/>
      <c r="D1322" s="693"/>
      <c r="E1322" s="693"/>
      <c r="F1322" s="693"/>
      <c r="G1322" s="693"/>
      <c r="H1322" s="693"/>
      <c r="I1322" s="171">
        <v>339.80999999999995</v>
      </c>
      <c r="J1322" s="222" t="s">
        <v>178</v>
      </c>
    </row>
    <row r="1323" spans="2:10" x14ac:dyDescent="0.2">
      <c r="B1323" s="694" t="s">
        <v>180</v>
      </c>
      <c r="C1323" s="694"/>
      <c r="D1323" s="694"/>
      <c r="E1323" s="694"/>
      <c r="F1323" s="694"/>
      <c r="G1323" s="694"/>
      <c r="H1323" s="694"/>
      <c r="I1323" s="241">
        <v>339.80999999999995</v>
      </c>
      <c r="J1323" s="104"/>
    </row>
    <row r="1324" spans="2:10" ht="12.75" customHeight="1" x14ac:dyDescent="0.2">
      <c r="B1324" s="218" t="s">
        <v>1317</v>
      </c>
      <c r="C1324" s="213">
        <v>1701000116</v>
      </c>
      <c r="D1324" s="679" t="s">
        <v>1758</v>
      </c>
      <c r="E1324" s="679"/>
      <c r="F1324" s="679"/>
      <c r="G1324" s="679"/>
      <c r="H1324" s="679"/>
      <c r="I1324" s="679"/>
      <c r="J1324" s="213" t="s">
        <v>42</v>
      </c>
    </row>
    <row r="1325" spans="2:10" x14ac:dyDescent="0.2">
      <c r="B1325" s="692" t="s">
        <v>175</v>
      </c>
      <c r="C1325" s="692"/>
      <c r="D1325" s="692"/>
      <c r="E1325" s="692"/>
      <c r="F1325" s="692"/>
      <c r="G1325" s="692"/>
      <c r="H1325" s="692"/>
      <c r="I1325" s="216" t="s">
        <v>178</v>
      </c>
      <c r="J1325" s="104" t="s">
        <v>179</v>
      </c>
    </row>
    <row r="1326" spans="2:10" x14ac:dyDescent="0.2">
      <c r="B1326" s="693"/>
      <c r="C1326" s="693"/>
      <c r="D1326" s="693"/>
      <c r="E1326" s="693"/>
      <c r="F1326" s="693"/>
      <c r="G1326" s="693"/>
      <c r="H1326" s="693"/>
      <c r="I1326" s="171">
        <v>339.80999999999995</v>
      </c>
      <c r="J1326" s="222" t="s">
        <v>178</v>
      </c>
    </row>
    <row r="1327" spans="2:10" x14ac:dyDescent="0.2">
      <c r="B1327" s="694" t="s">
        <v>180</v>
      </c>
      <c r="C1327" s="694"/>
      <c r="D1327" s="694"/>
      <c r="E1327" s="694"/>
      <c r="F1327" s="694"/>
      <c r="G1327" s="694"/>
      <c r="H1327" s="694"/>
      <c r="I1327" s="241">
        <v>339.80999999999995</v>
      </c>
      <c r="J1327" s="104"/>
    </row>
    <row r="1328" spans="2:10" x14ac:dyDescent="0.2">
      <c r="B1328" s="106" t="s">
        <v>1318</v>
      </c>
      <c r="C1328" s="212"/>
      <c r="D1328" s="61" t="s">
        <v>228</v>
      </c>
      <c r="E1328" s="61"/>
      <c r="F1328" s="61"/>
      <c r="G1328" s="61"/>
      <c r="H1328" s="61"/>
      <c r="I1328" s="61"/>
      <c r="J1328" s="62"/>
    </row>
    <row r="1329" spans="2:10" ht="12.75" customHeight="1" x14ac:dyDescent="0.2">
      <c r="B1329" s="218" t="s">
        <v>1319</v>
      </c>
      <c r="C1329" s="213">
        <v>87261</v>
      </c>
      <c r="D1329" s="679" t="s">
        <v>1759</v>
      </c>
      <c r="E1329" s="679"/>
      <c r="F1329" s="679"/>
      <c r="G1329" s="679"/>
      <c r="H1329" s="679"/>
      <c r="I1329" s="679"/>
      <c r="J1329" s="213" t="s">
        <v>42</v>
      </c>
    </row>
    <row r="1330" spans="2:10" x14ac:dyDescent="0.2">
      <c r="B1330" s="692" t="s">
        <v>175</v>
      </c>
      <c r="C1330" s="692"/>
      <c r="D1330" s="692"/>
      <c r="E1330" s="692"/>
      <c r="F1330" s="692"/>
      <c r="G1330" s="692"/>
      <c r="H1330" s="692"/>
      <c r="I1330" s="216" t="s">
        <v>178</v>
      </c>
      <c r="J1330" s="168" t="s">
        <v>179</v>
      </c>
    </row>
    <row r="1331" spans="2:10" x14ac:dyDescent="0.2">
      <c r="B1331" s="693" t="s">
        <v>199</v>
      </c>
      <c r="C1331" s="693"/>
      <c r="D1331" s="693"/>
      <c r="E1331" s="693"/>
      <c r="F1331" s="693"/>
      <c r="G1331" s="693"/>
      <c r="H1331" s="693"/>
      <c r="I1331" s="171">
        <v>4.8</v>
      </c>
      <c r="J1331" s="222" t="s">
        <v>178</v>
      </c>
    </row>
    <row r="1332" spans="2:10" x14ac:dyDescent="0.2">
      <c r="B1332" s="694" t="s">
        <v>180</v>
      </c>
      <c r="C1332" s="694"/>
      <c r="D1332" s="694"/>
      <c r="E1332" s="694"/>
      <c r="F1332" s="694"/>
      <c r="G1332" s="694"/>
      <c r="H1332" s="694"/>
      <c r="I1332" s="241">
        <v>4.8</v>
      </c>
      <c r="J1332" s="228"/>
    </row>
    <row r="1333" spans="2:10" ht="12.75" customHeight="1" x14ac:dyDescent="0.2">
      <c r="B1333" s="218" t="s">
        <v>1320</v>
      </c>
      <c r="C1333" s="213">
        <v>87262</v>
      </c>
      <c r="D1333" s="679" t="s">
        <v>1761</v>
      </c>
      <c r="E1333" s="679"/>
      <c r="F1333" s="679"/>
      <c r="G1333" s="679"/>
      <c r="H1333" s="679"/>
      <c r="I1333" s="679"/>
      <c r="J1333" s="213" t="s">
        <v>42</v>
      </c>
    </row>
    <row r="1334" spans="2:10" x14ac:dyDescent="0.2">
      <c r="B1334" s="692" t="s">
        <v>175</v>
      </c>
      <c r="C1334" s="692"/>
      <c r="D1334" s="692"/>
      <c r="E1334" s="692"/>
      <c r="F1334" s="692"/>
      <c r="G1334" s="692"/>
      <c r="H1334" s="692"/>
      <c r="I1334" s="216" t="s">
        <v>178</v>
      </c>
      <c r="J1334" s="168" t="s">
        <v>179</v>
      </c>
    </row>
    <row r="1335" spans="2:10" x14ac:dyDescent="0.2">
      <c r="B1335" s="693" t="s">
        <v>199</v>
      </c>
      <c r="C1335" s="693"/>
      <c r="D1335" s="693"/>
      <c r="E1335" s="693"/>
      <c r="F1335" s="693"/>
      <c r="G1335" s="693"/>
      <c r="H1335" s="693"/>
      <c r="I1335" s="171">
        <v>15.879999999999999</v>
      </c>
      <c r="J1335" s="222" t="s">
        <v>178</v>
      </c>
    </row>
    <row r="1336" spans="2:10" x14ac:dyDescent="0.2">
      <c r="B1336" s="694" t="s">
        <v>180</v>
      </c>
      <c r="C1336" s="694"/>
      <c r="D1336" s="694"/>
      <c r="E1336" s="694"/>
      <c r="F1336" s="694"/>
      <c r="G1336" s="694"/>
      <c r="H1336" s="694"/>
      <c r="I1336" s="241">
        <v>15.879999999999999</v>
      </c>
      <c r="J1336" s="228"/>
    </row>
    <row r="1337" spans="2:10" ht="12.75" customHeight="1" x14ac:dyDescent="0.2">
      <c r="B1337" s="218" t="s">
        <v>1321</v>
      </c>
      <c r="C1337" s="213">
        <v>87263</v>
      </c>
      <c r="D1337" s="679" t="s">
        <v>1763</v>
      </c>
      <c r="E1337" s="679"/>
      <c r="F1337" s="679"/>
      <c r="G1337" s="679"/>
      <c r="H1337" s="679"/>
      <c r="I1337" s="679"/>
      <c r="J1337" s="213" t="s">
        <v>42</v>
      </c>
    </row>
    <row r="1338" spans="2:10" x14ac:dyDescent="0.2">
      <c r="B1338" s="692" t="s">
        <v>175</v>
      </c>
      <c r="C1338" s="692"/>
      <c r="D1338" s="692"/>
      <c r="E1338" s="692"/>
      <c r="F1338" s="692"/>
      <c r="G1338" s="692"/>
      <c r="H1338" s="692"/>
      <c r="I1338" s="216" t="s">
        <v>178</v>
      </c>
      <c r="J1338" s="168" t="s">
        <v>179</v>
      </c>
    </row>
    <row r="1339" spans="2:10" x14ac:dyDescent="0.2">
      <c r="B1339" s="693" t="s">
        <v>199</v>
      </c>
      <c r="C1339" s="693"/>
      <c r="D1339" s="693"/>
      <c r="E1339" s="693"/>
      <c r="F1339" s="693"/>
      <c r="G1339" s="693"/>
      <c r="H1339" s="693"/>
      <c r="I1339" s="171">
        <v>319.13</v>
      </c>
      <c r="J1339" s="222" t="s">
        <v>178</v>
      </c>
    </row>
    <row r="1340" spans="2:10" x14ac:dyDescent="0.2">
      <c r="B1340" s="694" t="s">
        <v>180</v>
      </c>
      <c r="C1340" s="694"/>
      <c r="D1340" s="694"/>
      <c r="E1340" s="694"/>
      <c r="F1340" s="694"/>
      <c r="G1340" s="694"/>
      <c r="H1340" s="694"/>
      <c r="I1340" s="241">
        <v>319.13</v>
      </c>
      <c r="J1340" s="228"/>
    </row>
    <row r="1341" spans="2:10" ht="12.75" customHeight="1" x14ac:dyDescent="0.2">
      <c r="B1341" s="213" t="s">
        <v>1322</v>
      </c>
      <c r="C1341" s="213">
        <v>88650</v>
      </c>
      <c r="D1341" s="679" t="s">
        <v>1765</v>
      </c>
      <c r="E1341" s="679"/>
      <c r="F1341" s="679"/>
      <c r="G1341" s="679"/>
      <c r="H1341" s="679"/>
      <c r="I1341" s="679"/>
      <c r="J1341" s="213" t="s">
        <v>130</v>
      </c>
    </row>
    <row r="1342" spans="2:10" x14ac:dyDescent="0.2">
      <c r="B1342" s="692" t="s">
        <v>175</v>
      </c>
      <c r="C1342" s="692"/>
      <c r="D1342" s="692"/>
      <c r="E1342" s="692"/>
      <c r="F1342" s="692"/>
      <c r="G1342" s="692"/>
      <c r="H1342" s="692"/>
      <c r="I1342" s="216" t="s">
        <v>182</v>
      </c>
      <c r="J1342" s="168" t="s">
        <v>179</v>
      </c>
    </row>
    <row r="1343" spans="2:10" x14ac:dyDescent="0.2">
      <c r="B1343" s="693" t="s">
        <v>199</v>
      </c>
      <c r="C1343" s="693"/>
      <c r="D1343" s="693"/>
      <c r="E1343" s="693"/>
      <c r="F1343" s="693"/>
      <c r="G1343" s="693"/>
      <c r="H1343" s="693"/>
      <c r="I1343" s="171">
        <v>417.85999999999996</v>
      </c>
      <c r="J1343" s="222" t="s">
        <v>182</v>
      </c>
    </row>
    <row r="1344" spans="2:10" x14ac:dyDescent="0.2">
      <c r="B1344" s="694" t="s">
        <v>180</v>
      </c>
      <c r="C1344" s="694"/>
      <c r="D1344" s="694"/>
      <c r="E1344" s="694"/>
      <c r="F1344" s="694"/>
      <c r="G1344" s="694"/>
      <c r="H1344" s="694"/>
      <c r="I1344" s="241">
        <v>417.85999999999996</v>
      </c>
      <c r="J1344" s="228"/>
    </row>
    <row r="1345" spans="2:10" x14ac:dyDescent="0.2">
      <c r="B1345" s="372" t="s">
        <v>1323</v>
      </c>
      <c r="C1345" s="211"/>
      <c r="D1345" s="165" t="s">
        <v>1102</v>
      </c>
      <c r="E1345" s="165"/>
      <c r="F1345" s="165"/>
      <c r="G1345" s="165"/>
      <c r="H1345" s="165"/>
      <c r="I1345" s="165"/>
      <c r="J1345" s="166"/>
    </row>
    <row r="1346" spans="2:10" x14ac:dyDescent="0.2">
      <c r="B1346" s="250"/>
      <c r="C1346" s="251"/>
      <c r="D1346" s="697" t="s">
        <v>415</v>
      </c>
      <c r="E1346" s="697"/>
      <c r="F1346" s="697"/>
      <c r="G1346" s="697"/>
      <c r="H1346" s="697"/>
      <c r="I1346" s="697"/>
      <c r="J1346" s="249"/>
    </row>
    <row r="1347" spans="2:10" x14ac:dyDescent="0.2">
      <c r="B1347" s="372" t="s">
        <v>1404</v>
      </c>
      <c r="C1347" s="211"/>
      <c r="D1347" s="165" t="s">
        <v>127</v>
      </c>
      <c r="E1347" s="165"/>
      <c r="F1347" s="165"/>
      <c r="G1347" s="165"/>
      <c r="H1347" s="165"/>
      <c r="I1347" s="165"/>
      <c r="J1347" s="166"/>
    </row>
    <row r="1348" spans="2:10" x14ac:dyDescent="0.2">
      <c r="B1348" s="106" t="s">
        <v>1405</v>
      </c>
      <c r="C1348" s="212"/>
      <c r="D1348" s="61" t="s">
        <v>718</v>
      </c>
      <c r="E1348" s="61"/>
      <c r="F1348" s="61"/>
      <c r="G1348" s="61"/>
      <c r="H1348" s="61"/>
      <c r="I1348" s="61"/>
      <c r="J1348" s="62"/>
    </row>
    <row r="1349" spans="2:10" ht="12.75" customHeight="1" x14ac:dyDescent="0.2">
      <c r="B1349" s="218" t="s">
        <v>1406</v>
      </c>
      <c r="C1349" s="213">
        <v>86919</v>
      </c>
      <c r="D1349" s="679" t="s">
        <v>1880</v>
      </c>
      <c r="E1349" s="679"/>
      <c r="F1349" s="679"/>
      <c r="G1349" s="679"/>
      <c r="H1349" s="679"/>
      <c r="I1349" s="679"/>
      <c r="J1349" s="213" t="s">
        <v>108</v>
      </c>
    </row>
    <row r="1350" spans="2:10" x14ac:dyDescent="0.2">
      <c r="B1350" s="692" t="s">
        <v>175</v>
      </c>
      <c r="C1350" s="692"/>
      <c r="D1350" s="692"/>
      <c r="E1350" s="692"/>
      <c r="F1350" s="692"/>
      <c r="G1350" s="692"/>
      <c r="H1350" s="692"/>
      <c r="I1350" s="216" t="s">
        <v>37</v>
      </c>
      <c r="J1350" s="168" t="s">
        <v>179</v>
      </c>
    </row>
    <row r="1351" spans="2:10" x14ac:dyDescent="0.2">
      <c r="B1351" s="693" t="s">
        <v>1115</v>
      </c>
      <c r="C1351" s="693"/>
      <c r="D1351" s="693"/>
      <c r="E1351" s="693"/>
      <c r="F1351" s="693"/>
      <c r="G1351" s="693"/>
      <c r="H1351" s="693"/>
      <c r="I1351" s="171">
        <v>1</v>
      </c>
      <c r="J1351" s="222" t="s">
        <v>37</v>
      </c>
    </row>
    <row r="1352" spans="2:10" x14ac:dyDescent="0.2">
      <c r="B1352" s="694" t="s">
        <v>180</v>
      </c>
      <c r="C1352" s="694"/>
      <c r="D1352" s="694"/>
      <c r="E1352" s="694"/>
      <c r="F1352" s="694"/>
      <c r="G1352" s="694"/>
      <c r="H1352" s="694"/>
      <c r="I1352" s="241">
        <v>1</v>
      </c>
      <c r="J1352" s="228"/>
    </row>
    <row r="1353" spans="2:10" ht="12.75" customHeight="1" x14ac:dyDescent="0.2">
      <c r="B1353" s="218" t="s">
        <v>1407</v>
      </c>
      <c r="C1353" s="213" t="s">
        <v>1117</v>
      </c>
      <c r="D1353" s="679" t="s">
        <v>1116</v>
      </c>
      <c r="E1353" s="679"/>
      <c r="F1353" s="679"/>
      <c r="G1353" s="679"/>
      <c r="H1353" s="679"/>
      <c r="I1353" s="679"/>
      <c r="J1353" s="213" t="s">
        <v>108</v>
      </c>
    </row>
    <row r="1354" spans="2:10" x14ac:dyDescent="0.2">
      <c r="B1354" s="692" t="s">
        <v>175</v>
      </c>
      <c r="C1354" s="692"/>
      <c r="D1354" s="692"/>
      <c r="E1354" s="692"/>
      <c r="F1354" s="692"/>
      <c r="G1354" s="692"/>
      <c r="H1354" s="692"/>
      <c r="I1354" s="216" t="s">
        <v>37</v>
      </c>
      <c r="J1354" s="168" t="s">
        <v>179</v>
      </c>
    </row>
    <row r="1355" spans="2:10" x14ac:dyDescent="0.2">
      <c r="B1355" s="693" t="s">
        <v>1118</v>
      </c>
      <c r="C1355" s="693"/>
      <c r="D1355" s="693"/>
      <c r="E1355" s="693"/>
      <c r="F1355" s="693"/>
      <c r="G1355" s="693"/>
      <c r="H1355" s="693"/>
      <c r="I1355" s="171">
        <v>6</v>
      </c>
      <c r="J1355" s="222" t="s">
        <v>37</v>
      </c>
    </row>
    <row r="1356" spans="2:10" x14ac:dyDescent="0.2">
      <c r="B1356" s="694" t="s">
        <v>180</v>
      </c>
      <c r="C1356" s="694"/>
      <c r="D1356" s="694"/>
      <c r="E1356" s="694"/>
      <c r="F1356" s="694"/>
      <c r="G1356" s="694"/>
      <c r="H1356" s="694"/>
      <c r="I1356" s="241">
        <v>6</v>
      </c>
      <c r="J1356" s="228"/>
    </row>
    <row r="1357" spans="2:10" x14ac:dyDescent="0.2">
      <c r="B1357" s="106" t="s">
        <v>1408</v>
      </c>
      <c r="C1357" s="212"/>
      <c r="D1357" s="61" t="s">
        <v>717</v>
      </c>
      <c r="E1357" s="61"/>
      <c r="F1357" s="61"/>
      <c r="G1357" s="61"/>
      <c r="H1357" s="61"/>
      <c r="I1357" s="61"/>
      <c r="J1357" s="62"/>
    </row>
    <row r="1358" spans="2:10" ht="12.75" customHeight="1" x14ac:dyDescent="0.2">
      <c r="B1358" s="218" t="s">
        <v>1409</v>
      </c>
      <c r="C1358" s="213">
        <v>1301003066</v>
      </c>
      <c r="D1358" s="679" t="s">
        <v>1882</v>
      </c>
      <c r="E1358" s="679"/>
      <c r="F1358" s="679"/>
      <c r="G1358" s="679"/>
      <c r="H1358" s="679"/>
      <c r="I1358" s="679"/>
      <c r="J1358" s="213" t="s">
        <v>108</v>
      </c>
    </row>
    <row r="1359" spans="2:10" x14ac:dyDescent="0.2">
      <c r="B1359" s="692" t="s">
        <v>175</v>
      </c>
      <c r="C1359" s="692"/>
      <c r="D1359" s="692"/>
      <c r="E1359" s="692"/>
      <c r="F1359" s="692"/>
      <c r="G1359" s="692"/>
      <c r="H1359" s="692"/>
      <c r="I1359" s="216" t="s">
        <v>37</v>
      </c>
      <c r="J1359" s="168" t="s">
        <v>179</v>
      </c>
    </row>
    <row r="1360" spans="2:10" ht="12.75" customHeight="1" x14ac:dyDescent="0.2">
      <c r="B1360" s="693" t="s">
        <v>1118</v>
      </c>
      <c r="C1360" s="693"/>
      <c r="D1360" s="693"/>
      <c r="E1360" s="693"/>
      <c r="F1360" s="693"/>
      <c r="G1360" s="693"/>
      <c r="H1360" s="693"/>
      <c r="I1360" s="171">
        <v>6</v>
      </c>
      <c r="J1360" s="222" t="s">
        <v>37</v>
      </c>
    </row>
    <row r="1361" spans="2:10" x14ac:dyDescent="0.2">
      <c r="B1361" s="694" t="s">
        <v>180</v>
      </c>
      <c r="C1361" s="694"/>
      <c r="D1361" s="694"/>
      <c r="E1361" s="694"/>
      <c r="F1361" s="694"/>
      <c r="G1361" s="694"/>
      <c r="H1361" s="694"/>
      <c r="I1361" s="241">
        <v>6</v>
      </c>
      <c r="J1361" s="228"/>
    </row>
    <row r="1362" spans="2:10" x14ac:dyDescent="0.2">
      <c r="B1362" s="106" t="s">
        <v>1410</v>
      </c>
      <c r="C1362" s="212"/>
      <c r="D1362" s="61" t="s">
        <v>332</v>
      </c>
      <c r="E1362" s="61"/>
      <c r="F1362" s="61"/>
      <c r="G1362" s="61"/>
      <c r="H1362" s="61"/>
      <c r="I1362" s="61"/>
      <c r="J1362" s="62"/>
    </row>
    <row r="1363" spans="2:10" x14ac:dyDescent="0.2">
      <c r="B1363" s="218" t="s">
        <v>1411</v>
      </c>
      <c r="C1363" s="213">
        <v>95547</v>
      </c>
      <c r="D1363" s="679" t="s">
        <v>1883</v>
      </c>
      <c r="E1363" s="679"/>
      <c r="F1363" s="679"/>
      <c r="G1363" s="679"/>
      <c r="H1363" s="679"/>
      <c r="I1363" s="679"/>
      <c r="J1363" s="213" t="s">
        <v>108</v>
      </c>
    </row>
    <row r="1364" spans="2:10" x14ac:dyDescent="0.2">
      <c r="B1364" s="692" t="s">
        <v>175</v>
      </c>
      <c r="C1364" s="692"/>
      <c r="D1364" s="692"/>
      <c r="E1364" s="692"/>
      <c r="F1364" s="692"/>
      <c r="G1364" s="692"/>
      <c r="H1364" s="692"/>
      <c r="I1364" s="216" t="s">
        <v>37</v>
      </c>
      <c r="J1364" s="168" t="s">
        <v>179</v>
      </c>
    </row>
    <row r="1365" spans="2:10" x14ac:dyDescent="0.2">
      <c r="B1365" s="693" t="s">
        <v>1118</v>
      </c>
      <c r="C1365" s="693"/>
      <c r="D1365" s="693"/>
      <c r="E1365" s="693"/>
      <c r="F1365" s="693"/>
      <c r="G1365" s="693"/>
      <c r="H1365" s="693"/>
      <c r="I1365" s="171">
        <v>6</v>
      </c>
      <c r="J1365" s="222" t="s">
        <v>37</v>
      </c>
    </row>
    <row r="1366" spans="2:10" x14ac:dyDescent="0.2">
      <c r="B1366" s="694" t="s">
        <v>180</v>
      </c>
      <c r="C1366" s="694"/>
      <c r="D1366" s="694"/>
      <c r="E1366" s="694"/>
      <c r="F1366" s="694"/>
      <c r="G1366" s="694"/>
      <c r="H1366" s="694"/>
      <c r="I1366" s="241">
        <v>6</v>
      </c>
      <c r="J1366" s="228"/>
    </row>
    <row r="1367" spans="2:10" x14ac:dyDescent="0.2">
      <c r="B1367" s="218" t="s">
        <v>1412</v>
      </c>
      <c r="C1367" s="213">
        <v>1301004064</v>
      </c>
      <c r="D1367" s="679" t="s">
        <v>1885</v>
      </c>
      <c r="E1367" s="679"/>
      <c r="F1367" s="679"/>
      <c r="G1367" s="679"/>
      <c r="H1367" s="679"/>
      <c r="I1367" s="679"/>
      <c r="J1367" s="213" t="s">
        <v>108</v>
      </c>
    </row>
    <row r="1368" spans="2:10" x14ac:dyDescent="0.2">
      <c r="B1368" s="692" t="s">
        <v>175</v>
      </c>
      <c r="C1368" s="692"/>
      <c r="D1368" s="692"/>
      <c r="E1368" s="692"/>
      <c r="F1368" s="692"/>
      <c r="G1368" s="692"/>
      <c r="H1368" s="692"/>
      <c r="I1368" s="216" t="s">
        <v>37</v>
      </c>
      <c r="J1368" s="168" t="s">
        <v>179</v>
      </c>
    </row>
    <row r="1369" spans="2:10" x14ac:dyDescent="0.2">
      <c r="B1369" s="693" t="s">
        <v>1118</v>
      </c>
      <c r="C1369" s="693"/>
      <c r="D1369" s="693"/>
      <c r="E1369" s="693"/>
      <c r="F1369" s="693"/>
      <c r="G1369" s="693"/>
      <c r="H1369" s="693"/>
      <c r="I1369" s="171">
        <v>6</v>
      </c>
      <c r="J1369" s="222" t="s">
        <v>37</v>
      </c>
    </row>
    <row r="1370" spans="2:10" x14ac:dyDescent="0.2">
      <c r="B1370" s="694" t="s">
        <v>180</v>
      </c>
      <c r="C1370" s="694"/>
      <c r="D1370" s="694"/>
      <c r="E1370" s="694"/>
      <c r="F1370" s="694"/>
      <c r="G1370" s="694"/>
      <c r="H1370" s="694"/>
      <c r="I1370" s="241">
        <v>6</v>
      </c>
      <c r="J1370" s="228"/>
    </row>
    <row r="1371" spans="2:10" x14ac:dyDescent="0.2">
      <c r="B1371" s="372" t="s">
        <v>1413</v>
      </c>
      <c r="C1371" s="211"/>
      <c r="D1371" s="165" t="s">
        <v>128</v>
      </c>
      <c r="E1371" s="165"/>
      <c r="F1371" s="165"/>
      <c r="G1371" s="165"/>
      <c r="H1371" s="165"/>
      <c r="I1371" s="165"/>
      <c r="J1371" s="166"/>
    </row>
    <row r="1372" spans="2:10" x14ac:dyDescent="0.2">
      <c r="B1372" s="106" t="s">
        <v>1414</v>
      </c>
      <c r="C1372" s="212"/>
      <c r="D1372" s="61" t="s">
        <v>718</v>
      </c>
      <c r="E1372" s="61"/>
      <c r="F1372" s="61"/>
      <c r="G1372" s="61"/>
      <c r="H1372" s="61"/>
      <c r="I1372" s="61"/>
      <c r="J1372" s="62"/>
    </row>
    <row r="1373" spans="2:10" ht="12.75" customHeight="1" x14ac:dyDescent="0.2">
      <c r="B1373" s="218" t="s">
        <v>1415</v>
      </c>
      <c r="C1373" s="213">
        <v>95472</v>
      </c>
      <c r="D1373" s="679" t="s">
        <v>1886</v>
      </c>
      <c r="E1373" s="679"/>
      <c r="F1373" s="679"/>
      <c r="G1373" s="679"/>
      <c r="H1373" s="679"/>
      <c r="I1373" s="679"/>
      <c r="J1373" s="213" t="s">
        <v>108</v>
      </c>
    </row>
    <row r="1374" spans="2:10" x14ac:dyDescent="0.2">
      <c r="B1374" s="692" t="s">
        <v>175</v>
      </c>
      <c r="C1374" s="692"/>
      <c r="D1374" s="692"/>
      <c r="E1374" s="692"/>
      <c r="F1374" s="692"/>
      <c r="G1374" s="692"/>
      <c r="H1374" s="692"/>
      <c r="I1374" s="216" t="s">
        <v>37</v>
      </c>
      <c r="J1374" s="168" t="s">
        <v>179</v>
      </c>
    </row>
    <row r="1375" spans="2:10" x14ac:dyDescent="0.2">
      <c r="B1375" s="693" t="s">
        <v>582</v>
      </c>
      <c r="C1375" s="693"/>
      <c r="D1375" s="693"/>
      <c r="E1375" s="693"/>
      <c r="F1375" s="693"/>
      <c r="G1375" s="693"/>
      <c r="H1375" s="693"/>
      <c r="I1375" s="171">
        <v>2</v>
      </c>
      <c r="J1375" s="222" t="s">
        <v>37</v>
      </c>
    </row>
    <row r="1376" spans="2:10" x14ac:dyDescent="0.2">
      <c r="B1376" s="694" t="s">
        <v>180</v>
      </c>
      <c r="C1376" s="694"/>
      <c r="D1376" s="694"/>
      <c r="E1376" s="694"/>
      <c r="F1376" s="694"/>
      <c r="G1376" s="694"/>
      <c r="H1376" s="694"/>
      <c r="I1376" s="241">
        <v>2</v>
      </c>
      <c r="J1376" s="228"/>
    </row>
    <row r="1377" spans="2:10" ht="12.75" customHeight="1" x14ac:dyDescent="0.2">
      <c r="B1377" s="218" t="s">
        <v>1416</v>
      </c>
      <c r="C1377" s="213" t="s">
        <v>1117</v>
      </c>
      <c r="D1377" s="679" t="s">
        <v>1116</v>
      </c>
      <c r="E1377" s="679"/>
      <c r="F1377" s="679"/>
      <c r="G1377" s="679"/>
      <c r="H1377" s="679"/>
      <c r="I1377" s="679"/>
      <c r="J1377" s="213" t="s">
        <v>108</v>
      </c>
    </row>
    <row r="1378" spans="2:10" x14ac:dyDescent="0.2">
      <c r="B1378" s="692" t="s">
        <v>175</v>
      </c>
      <c r="C1378" s="692"/>
      <c r="D1378" s="692"/>
      <c r="E1378" s="692"/>
      <c r="F1378" s="692"/>
      <c r="G1378" s="692"/>
      <c r="H1378" s="692"/>
      <c r="I1378" s="216" t="s">
        <v>37</v>
      </c>
      <c r="J1378" s="168" t="s">
        <v>179</v>
      </c>
    </row>
    <row r="1379" spans="2:10" x14ac:dyDescent="0.2">
      <c r="B1379" s="693" t="s">
        <v>582</v>
      </c>
      <c r="C1379" s="693"/>
      <c r="D1379" s="693"/>
      <c r="E1379" s="693"/>
      <c r="F1379" s="693"/>
      <c r="G1379" s="693"/>
      <c r="H1379" s="693"/>
      <c r="I1379" s="171">
        <v>2</v>
      </c>
      <c r="J1379" s="222" t="s">
        <v>37</v>
      </c>
    </row>
    <row r="1380" spans="2:10" x14ac:dyDescent="0.2">
      <c r="B1380" s="694" t="s">
        <v>180</v>
      </c>
      <c r="C1380" s="694"/>
      <c r="D1380" s="694"/>
      <c r="E1380" s="694"/>
      <c r="F1380" s="694"/>
      <c r="G1380" s="694"/>
      <c r="H1380" s="694"/>
      <c r="I1380" s="241">
        <v>2</v>
      </c>
      <c r="J1380" s="228"/>
    </row>
    <row r="1381" spans="2:10" x14ac:dyDescent="0.2">
      <c r="B1381" s="106" t="s">
        <v>1417</v>
      </c>
      <c r="C1381" s="212"/>
      <c r="D1381" s="61" t="s">
        <v>717</v>
      </c>
      <c r="E1381" s="61"/>
      <c r="F1381" s="61"/>
      <c r="G1381" s="61"/>
      <c r="H1381" s="61"/>
      <c r="I1381" s="61"/>
      <c r="J1381" s="62"/>
    </row>
    <row r="1382" spans="2:10" ht="12.75" customHeight="1" x14ac:dyDescent="0.2">
      <c r="B1382" s="218" t="s">
        <v>1418</v>
      </c>
      <c r="C1382" s="213">
        <v>1301004009</v>
      </c>
      <c r="D1382" s="679" t="s">
        <v>1888</v>
      </c>
      <c r="E1382" s="679"/>
      <c r="F1382" s="679"/>
      <c r="G1382" s="679"/>
      <c r="H1382" s="679"/>
      <c r="I1382" s="679"/>
      <c r="J1382" s="213" t="s">
        <v>108</v>
      </c>
    </row>
    <row r="1383" spans="2:10" x14ac:dyDescent="0.2">
      <c r="B1383" s="692" t="s">
        <v>175</v>
      </c>
      <c r="C1383" s="692"/>
      <c r="D1383" s="692"/>
      <c r="E1383" s="692"/>
      <c r="F1383" s="692"/>
      <c r="G1383" s="692"/>
      <c r="H1383" s="692"/>
      <c r="I1383" s="216" t="s">
        <v>37</v>
      </c>
      <c r="J1383" s="168" t="s">
        <v>179</v>
      </c>
    </row>
    <row r="1384" spans="2:10" x14ac:dyDescent="0.2">
      <c r="B1384" s="693" t="s">
        <v>582</v>
      </c>
      <c r="C1384" s="693"/>
      <c r="D1384" s="693"/>
      <c r="E1384" s="693"/>
      <c r="F1384" s="693"/>
      <c r="G1384" s="693"/>
      <c r="H1384" s="693"/>
      <c r="I1384" s="171">
        <v>2</v>
      </c>
      <c r="J1384" s="222" t="s">
        <v>37</v>
      </c>
    </row>
    <row r="1385" spans="2:10" x14ac:dyDescent="0.2">
      <c r="B1385" s="694" t="s">
        <v>180</v>
      </c>
      <c r="C1385" s="694"/>
      <c r="D1385" s="694"/>
      <c r="E1385" s="694"/>
      <c r="F1385" s="694"/>
      <c r="G1385" s="694"/>
      <c r="H1385" s="694"/>
      <c r="I1385" s="241">
        <v>2</v>
      </c>
      <c r="J1385" s="228"/>
    </row>
    <row r="1386" spans="2:10" x14ac:dyDescent="0.2">
      <c r="B1386" s="218" t="s">
        <v>1419</v>
      </c>
      <c r="C1386" s="213">
        <v>2401001015</v>
      </c>
      <c r="D1386" s="679" t="s">
        <v>1889</v>
      </c>
      <c r="E1386" s="679"/>
      <c r="F1386" s="679"/>
      <c r="G1386" s="679"/>
      <c r="H1386" s="679"/>
      <c r="I1386" s="679"/>
      <c r="J1386" s="213" t="s">
        <v>108</v>
      </c>
    </row>
    <row r="1387" spans="2:10" x14ac:dyDescent="0.2">
      <c r="B1387" s="692" t="s">
        <v>175</v>
      </c>
      <c r="C1387" s="692"/>
      <c r="D1387" s="692"/>
      <c r="E1387" s="692"/>
      <c r="F1387" s="692"/>
      <c r="G1387" s="692"/>
      <c r="H1387" s="692"/>
      <c r="I1387" s="216" t="s">
        <v>37</v>
      </c>
      <c r="J1387" s="168" t="s">
        <v>179</v>
      </c>
    </row>
    <row r="1388" spans="2:10" x14ac:dyDescent="0.2">
      <c r="B1388" s="693" t="s">
        <v>582</v>
      </c>
      <c r="C1388" s="693"/>
      <c r="D1388" s="693"/>
      <c r="E1388" s="693"/>
      <c r="F1388" s="693"/>
      <c r="G1388" s="693"/>
      <c r="H1388" s="693"/>
      <c r="I1388" s="171">
        <v>2</v>
      </c>
      <c r="J1388" s="222" t="s">
        <v>37</v>
      </c>
    </row>
    <row r="1389" spans="2:10" x14ac:dyDescent="0.2">
      <c r="B1389" s="694" t="s">
        <v>180</v>
      </c>
      <c r="C1389" s="694"/>
      <c r="D1389" s="694"/>
      <c r="E1389" s="694"/>
      <c r="F1389" s="694"/>
      <c r="G1389" s="694"/>
      <c r="H1389" s="694"/>
      <c r="I1389" s="241">
        <v>2</v>
      </c>
      <c r="J1389" s="228"/>
    </row>
    <row r="1390" spans="2:10" x14ac:dyDescent="0.2">
      <c r="B1390" s="218" t="s">
        <v>1420</v>
      </c>
      <c r="C1390" s="213">
        <v>2401002010</v>
      </c>
      <c r="D1390" s="679" t="s">
        <v>1890</v>
      </c>
      <c r="E1390" s="679"/>
      <c r="F1390" s="679"/>
      <c r="G1390" s="679"/>
      <c r="H1390" s="679"/>
      <c r="I1390" s="679"/>
      <c r="J1390" s="213" t="s">
        <v>108</v>
      </c>
    </row>
    <row r="1391" spans="2:10" x14ac:dyDescent="0.2">
      <c r="B1391" s="692" t="s">
        <v>175</v>
      </c>
      <c r="C1391" s="692"/>
      <c r="D1391" s="692"/>
      <c r="E1391" s="692"/>
      <c r="F1391" s="692"/>
      <c r="G1391" s="692"/>
      <c r="H1391" s="692"/>
      <c r="I1391" s="216" t="s">
        <v>37</v>
      </c>
      <c r="J1391" s="168" t="s">
        <v>179</v>
      </c>
    </row>
    <row r="1392" spans="2:10" x14ac:dyDescent="0.2">
      <c r="B1392" s="693" t="s">
        <v>582</v>
      </c>
      <c r="C1392" s="693"/>
      <c r="D1392" s="693"/>
      <c r="E1392" s="693"/>
      <c r="F1392" s="693"/>
      <c r="G1392" s="693"/>
      <c r="H1392" s="693"/>
      <c r="I1392" s="171">
        <v>4</v>
      </c>
      <c r="J1392" s="222" t="s">
        <v>37</v>
      </c>
    </row>
    <row r="1393" spans="2:10" x14ac:dyDescent="0.2">
      <c r="B1393" s="694" t="s">
        <v>180</v>
      </c>
      <c r="C1393" s="694"/>
      <c r="D1393" s="694"/>
      <c r="E1393" s="694"/>
      <c r="F1393" s="694"/>
      <c r="G1393" s="694"/>
      <c r="H1393" s="694"/>
      <c r="I1393" s="241">
        <v>4</v>
      </c>
      <c r="J1393" s="228"/>
    </row>
    <row r="1394" spans="2:10" x14ac:dyDescent="0.2">
      <c r="B1394" s="218" t="s">
        <v>1421</v>
      </c>
      <c r="C1394" s="213">
        <v>100867</v>
      </c>
      <c r="D1394" s="679" t="s">
        <v>1891</v>
      </c>
      <c r="E1394" s="679"/>
      <c r="F1394" s="679"/>
      <c r="G1394" s="679"/>
      <c r="H1394" s="679"/>
      <c r="I1394" s="679"/>
      <c r="J1394" s="213" t="s">
        <v>108</v>
      </c>
    </row>
    <row r="1395" spans="2:10" x14ac:dyDescent="0.2">
      <c r="B1395" s="692" t="s">
        <v>175</v>
      </c>
      <c r="C1395" s="692"/>
      <c r="D1395" s="692"/>
      <c r="E1395" s="692"/>
      <c r="F1395" s="692"/>
      <c r="G1395" s="692"/>
      <c r="H1395" s="692"/>
      <c r="I1395" s="216" t="s">
        <v>37</v>
      </c>
      <c r="J1395" s="168" t="s">
        <v>179</v>
      </c>
    </row>
    <row r="1396" spans="2:10" x14ac:dyDescent="0.2">
      <c r="B1396" s="693" t="s">
        <v>582</v>
      </c>
      <c r="C1396" s="693"/>
      <c r="D1396" s="693"/>
      <c r="E1396" s="693"/>
      <c r="F1396" s="693"/>
      <c r="G1396" s="693"/>
      <c r="H1396" s="693"/>
      <c r="I1396" s="171">
        <v>2</v>
      </c>
      <c r="J1396" s="222" t="s">
        <v>37</v>
      </c>
    </row>
    <row r="1397" spans="2:10" x14ac:dyDescent="0.2">
      <c r="B1397" s="694" t="s">
        <v>180</v>
      </c>
      <c r="C1397" s="694"/>
      <c r="D1397" s="694"/>
      <c r="E1397" s="694"/>
      <c r="F1397" s="694"/>
      <c r="G1397" s="694"/>
      <c r="H1397" s="694"/>
      <c r="I1397" s="241">
        <v>2</v>
      </c>
      <c r="J1397" s="228"/>
    </row>
    <row r="1398" spans="2:10" x14ac:dyDescent="0.2">
      <c r="B1398" s="218" t="s">
        <v>1422</v>
      </c>
      <c r="C1398" s="213">
        <v>100868</v>
      </c>
      <c r="D1398" s="679" t="s">
        <v>1893</v>
      </c>
      <c r="E1398" s="679"/>
      <c r="F1398" s="679"/>
      <c r="G1398" s="679"/>
      <c r="H1398" s="679"/>
      <c r="I1398" s="679"/>
      <c r="J1398" s="213" t="s">
        <v>108</v>
      </c>
    </row>
    <row r="1399" spans="2:10" x14ac:dyDescent="0.2">
      <c r="B1399" s="692" t="s">
        <v>175</v>
      </c>
      <c r="C1399" s="692"/>
      <c r="D1399" s="692"/>
      <c r="E1399" s="692"/>
      <c r="F1399" s="692"/>
      <c r="G1399" s="692"/>
      <c r="H1399" s="692"/>
      <c r="I1399" s="216" t="s">
        <v>37</v>
      </c>
      <c r="J1399" s="168" t="s">
        <v>179</v>
      </c>
    </row>
    <row r="1400" spans="2:10" x14ac:dyDescent="0.2">
      <c r="B1400" s="693" t="s">
        <v>582</v>
      </c>
      <c r="C1400" s="693"/>
      <c r="D1400" s="693"/>
      <c r="E1400" s="693"/>
      <c r="F1400" s="693"/>
      <c r="G1400" s="693"/>
      <c r="H1400" s="693"/>
      <c r="I1400" s="171">
        <v>4</v>
      </c>
      <c r="J1400" s="222" t="s">
        <v>37</v>
      </c>
    </row>
    <row r="1401" spans="2:10" x14ac:dyDescent="0.2">
      <c r="B1401" s="694" t="s">
        <v>180</v>
      </c>
      <c r="C1401" s="694"/>
      <c r="D1401" s="694"/>
      <c r="E1401" s="694"/>
      <c r="F1401" s="694"/>
      <c r="G1401" s="694"/>
      <c r="H1401" s="694"/>
      <c r="I1401" s="241">
        <v>4</v>
      </c>
      <c r="J1401" s="228"/>
    </row>
    <row r="1402" spans="2:10" x14ac:dyDescent="0.2">
      <c r="B1402" s="218" t="s">
        <v>1423</v>
      </c>
      <c r="C1402" s="213">
        <v>2401001017</v>
      </c>
      <c r="D1402" s="679" t="s">
        <v>1895</v>
      </c>
      <c r="E1402" s="679"/>
      <c r="F1402" s="679"/>
      <c r="G1402" s="679"/>
      <c r="H1402" s="679"/>
      <c r="I1402" s="679"/>
      <c r="J1402" s="213" t="s">
        <v>108</v>
      </c>
    </row>
    <row r="1403" spans="2:10" x14ac:dyDescent="0.2">
      <c r="B1403" s="692" t="s">
        <v>175</v>
      </c>
      <c r="C1403" s="692"/>
      <c r="D1403" s="692"/>
      <c r="E1403" s="692"/>
      <c r="F1403" s="692"/>
      <c r="G1403" s="692"/>
      <c r="H1403" s="692"/>
      <c r="I1403" s="216" t="s">
        <v>37</v>
      </c>
      <c r="J1403" s="168" t="s">
        <v>179</v>
      </c>
    </row>
    <row r="1404" spans="2:10" x14ac:dyDescent="0.2">
      <c r="B1404" s="693" t="s">
        <v>582</v>
      </c>
      <c r="C1404" s="693"/>
      <c r="D1404" s="693"/>
      <c r="E1404" s="693"/>
      <c r="F1404" s="693"/>
      <c r="G1404" s="693"/>
      <c r="H1404" s="693"/>
      <c r="I1404" s="171">
        <v>2</v>
      </c>
      <c r="J1404" s="222" t="s">
        <v>37</v>
      </c>
    </row>
    <row r="1405" spans="2:10" x14ac:dyDescent="0.2">
      <c r="B1405" s="694" t="s">
        <v>180</v>
      </c>
      <c r="C1405" s="694"/>
      <c r="D1405" s="694"/>
      <c r="E1405" s="694"/>
      <c r="F1405" s="694"/>
      <c r="G1405" s="694"/>
      <c r="H1405" s="694"/>
      <c r="I1405" s="241">
        <v>2</v>
      </c>
      <c r="J1405" s="228"/>
    </row>
    <row r="1406" spans="2:10" x14ac:dyDescent="0.2">
      <c r="B1406" s="218" t="s">
        <v>1424</v>
      </c>
      <c r="C1406" s="213">
        <v>100874</v>
      </c>
      <c r="D1406" s="679" t="s">
        <v>1896</v>
      </c>
      <c r="E1406" s="679"/>
      <c r="F1406" s="679"/>
      <c r="G1406" s="679"/>
      <c r="H1406" s="679"/>
      <c r="I1406" s="679"/>
      <c r="J1406" s="213" t="s">
        <v>108</v>
      </c>
    </row>
    <row r="1407" spans="2:10" x14ac:dyDescent="0.2">
      <c r="B1407" s="692" t="s">
        <v>175</v>
      </c>
      <c r="C1407" s="692"/>
      <c r="D1407" s="692"/>
      <c r="E1407" s="692"/>
      <c r="F1407" s="692"/>
      <c r="G1407" s="692"/>
      <c r="H1407" s="692"/>
      <c r="I1407" s="216" t="s">
        <v>37</v>
      </c>
      <c r="J1407" s="168" t="s">
        <v>179</v>
      </c>
    </row>
    <row r="1408" spans="2:10" x14ac:dyDescent="0.2">
      <c r="B1408" s="693" t="s">
        <v>582</v>
      </c>
      <c r="C1408" s="693"/>
      <c r="D1408" s="693"/>
      <c r="E1408" s="693"/>
      <c r="F1408" s="693"/>
      <c r="G1408" s="693"/>
      <c r="H1408" s="693"/>
      <c r="I1408" s="171">
        <v>2</v>
      </c>
      <c r="J1408" s="222" t="s">
        <v>37</v>
      </c>
    </row>
    <row r="1409" spans="2:10" x14ac:dyDescent="0.2">
      <c r="B1409" s="694" t="s">
        <v>180</v>
      </c>
      <c r="C1409" s="694"/>
      <c r="D1409" s="694"/>
      <c r="E1409" s="694"/>
      <c r="F1409" s="694"/>
      <c r="G1409" s="694"/>
      <c r="H1409" s="694"/>
      <c r="I1409" s="241">
        <v>2</v>
      </c>
      <c r="J1409" s="228"/>
    </row>
    <row r="1410" spans="2:10" x14ac:dyDescent="0.2">
      <c r="B1410" s="218" t="s">
        <v>1425</v>
      </c>
      <c r="C1410" s="213">
        <v>2401002050</v>
      </c>
      <c r="D1410" s="679" t="s">
        <v>1898</v>
      </c>
      <c r="E1410" s="679"/>
      <c r="F1410" s="679"/>
      <c r="G1410" s="679"/>
      <c r="H1410" s="679"/>
      <c r="I1410" s="679"/>
      <c r="J1410" s="213" t="s">
        <v>108</v>
      </c>
    </row>
    <row r="1411" spans="2:10" x14ac:dyDescent="0.2">
      <c r="B1411" s="692" t="s">
        <v>175</v>
      </c>
      <c r="C1411" s="692"/>
      <c r="D1411" s="692"/>
      <c r="E1411" s="692"/>
      <c r="F1411" s="692"/>
      <c r="G1411" s="692"/>
      <c r="H1411" s="692"/>
      <c r="I1411" s="216" t="s">
        <v>37</v>
      </c>
      <c r="J1411" s="168" t="s">
        <v>179</v>
      </c>
    </row>
    <row r="1412" spans="2:10" x14ac:dyDescent="0.2">
      <c r="B1412" s="693" t="s">
        <v>582</v>
      </c>
      <c r="C1412" s="693"/>
      <c r="D1412" s="693"/>
      <c r="E1412" s="693"/>
      <c r="F1412" s="693"/>
      <c r="G1412" s="693"/>
      <c r="H1412" s="693"/>
      <c r="I1412" s="171">
        <v>2</v>
      </c>
      <c r="J1412" s="222" t="s">
        <v>37</v>
      </c>
    </row>
    <row r="1413" spans="2:10" x14ac:dyDescent="0.2">
      <c r="B1413" s="694" t="s">
        <v>180</v>
      </c>
      <c r="C1413" s="694"/>
      <c r="D1413" s="694"/>
      <c r="E1413" s="694"/>
      <c r="F1413" s="694"/>
      <c r="G1413" s="694"/>
      <c r="H1413" s="694"/>
      <c r="I1413" s="241">
        <v>2</v>
      </c>
      <c r="J1413" s="228"/>
    </row>
    <row r="1414" spans="2:10" x14ac:dyDescent="0.2">
      <c r="B1414" s="106" t="s">
        <v>1426</v>
      </c>
      <c r="C1414" s="212"/>
      <c r="D1414" s="61" t="s">
        <v>332</v>
      </c>
      <c r="E1414" s="61"/>
      <c r="F1414" s="61"/>
      <c r="G1414" s="61"/>
      <c r="H1414" s="61"/>
      <c r="I1414" s="61"/>
      <c r="J1414" s="62"/>
    </row>
    <row r="1415" spans="2:10" x14ac:dyDescent="0.2">
      <c r="B1415" s="218" t="s">
        <v>1427</v>
      </c>
      <c r="C1415" s="213">
        <v>2401001000</v>
      </c>
      <c r="D1415" s="679" t="s">
        <v>1899</v>
      </c>
      <c r="E1415" s="679"/>
      <c r="F1415" s="679"/>
      <c r="G1415" s="679"/>
      <c r="H1415" s="679"/>
      <c r="I1415" s="679"/>
      <c r="J1415" s="213" t="s">
        <v>108</v>
      </c>
    </row>
    <row r="1416" spans="2:10" x14ac:dyDescent="0.2">
      <c r="B1416" s="692" t="s">
        <v>175</v>
      </c>
      <c r="C1416" s="692"/>
      <c r="D1416" s="692"/>
      <c r="E1416" s="692"/>
      <c r="F1416" s="692"/>
      <c r="G1416" s="692"/>
      <c r="H1416" s="692"/>
      <c r="I1416" s="216" t="s">
        <v>37</v>
      </c>
      <c r="J1416" s="168" t="s">
        <v>179</v>
      </c>
    </row>
    <row r="1417" spans="2:10" x14ac:dyDescent="0.2">
      <c r="B1417" s="693" t="s">
        <v>582</v>
      </c>
      <c r="C1417" s="693"/>
      <c r="D1417" s="693"/>
      <c r="E1417" s="693"/>
      <c r="F1417" s="693"/>
      <c r="G1417" s="693"/>
      <c r="H1417" s="693"/>
      <c r="I1417" s="171">
        <v>2</v>
      </c>
      <c r="J1417" s="222" t="s">
        <v>37</v>
      </c>
    </row>
    <row r="1418" spans="2:10" x14ac:dyDescent="0.2">
      <c r="B1418" s="694" t="s">
        <v>180</v>
      </c>
      <c r="C1418" s="694"/>
      <c r="D1418" s="694"/>
      <c r="E1418" s="694"/>
      <c r="F1418" s="694"/>
      <c r="G1418" s="694"/>
      <c r="H1418" s="694"/>
      <c r="I1418" s="241">
        <v>2</v>
      </c>
      <c r="J1418" s="228"/>
    </row>
    <row r="1419" spans="2:10" x14ac:dyDescent="0.2">
      <c r="B1419" s="218" t="s">
        <v>1428</v>
      </c>
      <c r="C1419" s="213">
        <v>1301002030</v>
      </c>
      <c r="D1419" s="679" t="s">
        <v>1900</v>
      </c>
      <c r="E1419" s="679"/>
      <c r="F1419" s="679"/>
      <c r="G1419" s="679"/>
      <c r="H1419" s="679"/>
      <c r="I1419" s="679"/>
      <c r="J1419" s="213" t="s">
        <v>108</v>
      </c>
    </row>
    <row r="1420" spans="2:10" x14ac:dyDescent="0.2">
      <c r="B1420" s="692" t="s">
        <v>175</v>
      </c>
      <c r="C1420" s="692"/>
      <c r="D1420" s="692"/>
      <c r="E1420" s="692"/>
      <c r="F1420" s="692"/>
      <c r="G1420" s="692"/>
      <c r="H1420" s="692"/>
      <c r="I1420" s="216" t="s">
        <v>37</v>
      </c>
      <c r="J1420" s="168" t="s">
        <v>179</v>
      </c>
    </row>
    <row r="1421" spans="2:10" x14ac:dyDescent="0.2">
      <c r="B1421" s="693" t="s">
        <v>582</v>
      </c>
      <c r="C1421" s="693"/>
      <c r="D1421" s="693"/>
      <c r="E1421" s="693"/>
      <c r="F1421" s="693"/>
      <c r="G1421" s="693"/>
      <c r="H1421" s="693"/>
      <c r="I1421" s="171">
        <v>2</v>
      </c>
      <c r="J1421" s="222" t="s">
        <v>37</v>
      </c>
    </row>
    <row r="1422" spans="2:10" x14ac:dyDescent="0.2">
      <c r="B1422" s="694" t="s">
        <v>180</v>
      </c>
      <c r="C1422" s="694"/>
      <c r="D1422" s="694"/>
      <c r="E1422" s="694"/>
      <c r="F1422" s="694"/>
      <c r="G1422" s="694"/>
      <c r="H1422" s="694"/>
      <c r="I1422" s="241">
        <v>2</v>
      </c>
      <c r="J1422" s="228"/>
    </row>
    <row r="1423" spans="2:10" x14ac:dyDescent="0.2">
      <c r="B1423" s="218" t="s">
        <v>1429</v>
      </c>
      <c r="C1423" s="213">
        <v>95547</v>
      </c>
      <c r="D1423" s="679" t="s">
        <v>1883</v>
      </c>
      <c r="E1423" s="679"/>
      <c r="F1423" s="679"/>
      <c r="G1423" s="679"/>
      <c r="H1423" s="679"/>
      <c r="I1423" s="679"/>
      <c r="J1423" s="213" t="s">
        <v>108</v>
      </c>
    </row>
    <row r="1424" spans="2:10" x14ac:dyDescent="0.2">
      <c r="B1424" s="692" t="s">
        <v>175</v>
      </c>
      <c r="C1424" s="692"/>
      <c r="D1424" s="692"/>
      <c r="E1424" s="692"/>
      <c r="F1424" s="692"/>
      <c r="G1424" s="692"/>
      <c r="H1424" s="692"/>
      <c r="I1424" s="216" t="s">
        <v>37</v>
      </c>
      <c r="J1424" s="168" t="s">
        <v>179</v>
      </c>
    </row>
    <row r="1425" spans="2:10" x14ac:dyDescent="0.2">
      <c r="B1425" s="693" t="s">
        <v>582</v>
      </c>
      <c r="C1425" s="693"/>
      <c r="D1425" s="693"/>
      <c r="E1425" s="693"/>
      <c r="F1425" s="693"/>
      <c r="G1425" s="693"/>
      <c r="H1425" s="693"/>
      <c r="I1425" s="171">
        <v>2</v>
      </c>
      <c r="J1425" s="222" t="s">
        <v>37</v>
      </c>
    </row>
    <row r="1426" spans="2:10" x14ac:dyDescent="0.2">
      <c r="B1426" s="694" t="s">
        <v>180</v>
      </c>
      <c r="C1426" s="694"/>
      <c r="D1426" s="694"/>
      <c r="E1426" s="694"/>
      <c r="F1426" s="694"/>
      <c r="G1426" s="694"/>
      <c r="H1426" s="694"/>
      <c r="I1426" s="241">
        <v>2</v>
      </c>
      <c r="J1426" s="228"/>
    </row>
    <row r="1427" spans="2:10" x14ac:dyDescent="0.2">
      <c r="B1427" s="218" t="s">
        <v>1430</v>
      </c>
      <c r="C1427" s="213">
        <v>1301004064</v>
      </c>
      <c r="D1427" s="679" t="s">
        <v>1885</v>
      </c>
      <c r="E1427" s="679"/>
      <c r="F1427" s="679"/>
      <c r="G1427" s="679"/>
      <c r="H1427" s="679"/>
      <c r="I1427" s="679"/>
      <c r="J1427" s="213" t="s">
        <v>108</v>
      </c>
    </row>
    <row r="1428" spans="2:10" x14ac:dyDescent="0.2">
      <c r="B1428" s="692" t="s">
        <v>175</v>
      </c>
      <c r="C1428" s="692"/>
      <c r="D1428" s="692"/>
      <c r="E1428" s="692"/>
      <c r="F1428" s="692"/>
      <c r="G1428" s="692"/>
      <c r="H1428" s="692"/>
      <c r="I1428" s="216" t="s">
        <v>37</v>
      </c>
      <c r="J1428" s="168" t="s">
        <v>179</v>
      </c>
    </row>
    <row r="1429" spans="2:10" x14ac:dyDescent="0.2">
      <c r="B1429" s="693" t="s">
        <v>582</v>
      </c>
      <c r="C1429" s="693"/>
      <c r="D1429" s="693"/>
      <c r="E1429" s="693"/>
      <c r="F1429" s="693"/>
      <c r="G1429" s="693"/>
      <c r="H1429" s="693"/>
      <c r="I1429" s="171">
        <v>2</v>
      </c>
      <c r="J1429" s="222" t="s">
        <v>37</v>
      </c>
    </row>
    <row r="1430" spans="2:10" x14ac:dyDescent="0.2">
      <c r="B1430" s="694" t="s">
        <v>180</v>
      </c>
      <c r="C1430" s="694"/>
      <c r="D1430" s="694"/>
      <c r="E1430" s="694"/>
      <c r="F1430" s="694"/>
      <c r="G1430" s="694"/>
      <c r="H1430" s="694"/>
      <c r="I1430" s="241">
        <v>2</v>
      </c>
      <c r="J1430" s="228"/>
    </row>
    <row r="1431" spans="2:10" x14ac:dyDescent="0.2">
      <c r="B1431" s="372" t="s">
        <v>1431</v>
      </c>
      <c r="C1431" s="211"/>
      <c r="D1431" s="165" t="s">
        <v>129</v>
      </c>
      <c r="E1431" s="165"/>
      <c r="F1431" s="165"/>
      <c r="G1431" s="165"/>
      <c r="H1431" s="165"/>
      <c r="I1431" s="165"/>
      <c r="J1431" s="166"/>
    </row>
    <row r="1432" spans="2:10" x14ac:dyDescent="0.2">
      <c r="B1432" s="250"/>
      <c r="C1432" s="251"/>
      <c r="D1432" s="697" t="s">
        <v>232</v>
      </c>
      <c r="E1432" s="697"/>
      <c r="F1432" s="697"/>
      <c r="G1432" s="697"/>
      <c r="H1432" s="697"/>
      <c r="I1432" s="697"/>
      <c r="J1432" s="249"/>
    </row>
    <row r="1433" spans="2:10" x14ac:dyDescent="0.2">
      <c r="B1433" s="372" t="s">
        <v>1466</v>
      </c>
      <c r="C1433" s="211"/>
      <c r="D1433" s="165" t="s">
        <v>131</v>
      </c>
      <c r="E1433" s="165"/>
      <c r="F1433" s="165"/>
      <c r="G1433" s="165"/>
      <c r="H1433" s="165"/>
      <c r="I1433" s="165"/>
      <c r="J1433" s="166"/>
    </row>
    <row r="1434" spans="2:10" x14ac:dyDescent="0.2">
      <c r="B1434" s="250"/>
      <c r="C1434" s="251"/>
      <c r="D1434" s="697" t="s">
        <v>232</v>
      </c>
      <c r="E1434" s="697"/>
      <c r="F1434" s="697"/>
      <c r="G1434" s="697"/>
      <c r="H1434" s="697"/>
      <c r="I1434" s="697"/>
      <c r="J1434" s="249"/>
    </row>
    <row r="1435" spans="2:10" x14ac:dyDescent="0.2">
      <c r="B1435" s="372" t="s">
        <v>1483</v>
      </c>
      <c r="C1435" s="211"/>
      <c r="D1435" s="165" t="s">
        <v>134</v>
      </c>
      <c r="E1435" s="165"/>
      <c r="F1435" s="165"/>
      <c r="G1435" s="165"/>
      <c r="H1435" s="165"/>
      <c r="I1435" s="165"/>
      <c r="J1435" s="166"/>
    </row>
    <row r="1436" spans="2:10" x14ac:dyDescent="0.2">
      <c r="B1436" s="106" t="s">
        <v>1484</v>
      </c>
      <c r="C1436" s="212"/>
      <c r="D1436" s="61" t="s">
        <v>1563</v>
      </c>
      <c r="E1436" s="61"/>
      <c r="F1436" s="61"/>
      <c r="G1436" s="61"/>
      <c r="H1436" s="61"/>
      <c r="I1436" s="61"/>
      <c r="J1436" s="62"/>
    </row>
    <row r="1437" spans="2:10" ht="12.75" customHeight="1" x14ac:dyDescent="0.2">
      <c r="B1437" s="218" t="s">
        <v>1485</v>
      </c>
      <c r="C1437" s="213">
        <v>94992</v>
      </c>
      <c r="D1437" s="689" t="s">
        <v>2030</v>
      </c>
      <c r="E1437" s="690"/>
      <c r="F1437" s="690"/>
      <c r="G1437" s="690"/>
      <c r="H1437" s="690"/>
      <c r="I1437" s="691"/>
      <c r="J1437" s="213" t="s">
        <v>42</v>
      </c>
    </row>
    <row r="1438" spans="2:10" x14ac:dyDescent="0.2">
      <c r="B1438" s="686" t="s">
        <v>175</v>
      </c>
      <c r="C1438" s="687"/>
      <c r="D1438" s="687"/>
      <c r="E1438" s="687"/>
      <c r="F1438" s="687"/>
      <c r="G1438" s="687"/>
      <c r="H1438" s="688"/>
      <c r="I1438" s="216" t="s">
        <v>178</v>
      </c>
      <c r="J1438" s="168" t="s">
        <v>179</v>
      </c>
    </row>
    <row r="1439" spans="2:10" x14ac:dyDescent="0.2">
      <c r="B1439" s="683" t="s">
        <v>414</v>
      </c>
      <c r="C1439" s="684"/>
      <c r="D1439" s="684"/>
      <c r="E1439" s="684"/>
      <c r="F1439" s="684"/>
      <c r="G1439" s="684"/>
      <c r="H1439" s="685"/>
      <c r="I1439" s="171">
        <v>173.84</v>
      </c>
      <c r="J1439" s="222" t="s">
        <v>178</v>
      </c>
    </row>
    <row r="1440" spans="2:10" x14ac:dyDescent="0.2">
      <c r="B1440" s="680" t="s">
        <v>180</v>
      </c>
      <c r="C1440" s="681"/>
      <c r="D1440" s="681"/>
      <c r="E1440" s="681"/>
      <c r="F1440" s="681"/>
      <c r="G1440" s="681"/>
      <c r="H1440" s="682"/>
      <c r="I1440" s="174">
        <v>173.84</v>
      </c>
      <c r="J1440" s="228"/>
    </row>
    <row r="1441" spans="2:10" x14ac:dyDescent="0.2">
      <c r="B1441" s="372" t="s">
        <v>1486</v>
      </c>
      <c r="C1441" s="211"/>
      <c r="D1441" s="165" t="s">
        <v>136</v>
      </c>
      <c r="E1441" s="165"/>
      <c r="F1441" s="165"/>
      <c r="G1441" s="165"/>
      <c r="H1441" s="165"/>
      <c r="I1441" s="165"/>
      <c r="J1441" s="166"/>
    </row>
    <row r="1442" spans="2:10" ht="12.75" customHeight="1" x14ac:dyDescent="0.2">
      <c r="B1442" s="106" t="s">
        <v>1487</v>
      </c>
      <c r="C1442" s="212"/>
      <c r="D1442" s="61" t="s">
        <v>139</v>
      </c>
      <c r="E1442" s="61"/>
      <c r="F1442" s="61"/>
      <c r="G1442" s="61"/>
      <c r="H1442" s="61"/>
      <c r="I1442" s="61"/>
      <c r="J1442" s="62"/>
    </row>
    <row r="1443" spans="2:10" ht="12.75" customHeight="1" x14ac:dyDescent="0.2">
      <c r="B1443" s="218" t="s">
        <v>1488</v>
      </c>
      <c r="C1443" s="213">
        <v>100725</v>
      </c>
      <c r="D1443" s="679" t="s">
        <v>2042</v>
      </c>
      <c r="E1443" s="679"/>
      <c r="F1443" s="679"/>
      <c r="G1443" s="679"/>
      <c r="H1443" s="679"/>
      <c r="I1443" s="679"/>
      <c r="J1443" s="213" t="s">
        <v>42</v>
      </c>
    </row>
    <row r="1444" spans="2:10" x14ac:dyDescent="0.2">
      <c r="B1444" s="255" t="s">
        <v>565</v>
      </c>
      <c r="C1444" s="252"/>
      <c r="D1444" s="253"/>
      <c r="E1444" s="253"/>
      <c r="F1444" s="253"/>
      <c r="G1444" s="253"/>
      <c r="H1444" s="253"/>
      <c r="I1444" s="253"/>
      <c r="J1444" s="209"/>
    </row>
    <row r="1445" spans="2:10" x14ac:dyDescent="0.2">
      <c r="B1445" s="254" t="s">
        <v>1033</v>
      </c>
      <c r="C1445" s="254" t="s">
        <v>176</v>
      </c>
      <c r="D1445" s="254" t="s">
        <v>177</v>
      </c>
      <c r="E1445" s="254" t="s">
        <v>178</v>
      </c>
      <c r="F1445" s="692" t="s">
        <v>1034</v>
      </c>
      <c r="G1445" s="692"/>
      <c r="H1445" s="692"/>
      <c r="I1445" s="210" t="s">
        <v>191</v>
      </c>
      <c r="J1445" s="210" t="s">
        <v>179</v>
      </c>
    </row>
    <row r="1446" spans="2:10" x14ac:dyDescent="0.2">
      <c r="B1446" s="103" t="s">
        <v>206</v>
      </c>
      <c r="C1446" s="103">
        <v>0.7</v>
      </c>
      <c r="D1446" s="103">
        <v>0.7</v>
      </c>
      <c r="E1446" s="103">
        <v>0.49</v>
      </c>
      <c r="F1446" s="735">
        <v>1</v>
      </c>
      <c r="G1446" s="735"/>
      <c r="H1446" s="735"/>
      <c r="I1446" s="171">
        <v>0.98</v>
      </c>
      <c r="J1446" s="278" t="s">
        <v>191</v>
      </c>
    </row>
    <row r="1447" spans="2:10" x14ac:dyDescent="0.2">
      <c r="B1447" s="706" t="s">
        <v>180</v>
      </c>
      <c r="C1447" s="707"/>
      <c r="D1447" s="707"/>
      <c r="E1447" s="707"/>
      <c r="F1447" s="707"/>
      <c r="G1447" s="707"/>
      <c r="H1447" s="708"/>
      <c r="I1447" s="174">
        <v>0.98</v>
      </c>
      <c r="J1447" s="228"/>
    </row>
    <row r="1448" spans="2:10" ht="12.75" customHeight="1" x14ac:dyDescent="0.2">
      <c r="B1448" s="218" t="s">
        <v>1489</v>
      </c>
      <c r="C1448" s="213">
        <v>102229</v>
      </c>
      <c r="D1448" s="679" t="s">
        <v>2044</v>
      </c>
      <c r="E1448" s="679"/>
      <c r="F1448" s="679"/>
      <c r="G1448" s="679"/>
      <c r="H1448" s="679"/>
      <c r="I1448" s="679"/>
      <c r="J1448" s="213" t="s">
        <v>42</v>
      </c>
    </row>
    <row r="1449" spans="2:10" x14ac:dyDescent="0.2">
      <c r="B1449" s="255" t="s">
        <v>566</v>
      </c>
      <c r="C1449" s="252"/>
      <c r="D1449" s="253"/>
      <c r="E1449" s="253"/>
      <c r="F1449" s="253"/>
      <c r="G1449" s="253"/>
      <c r="H1449" s="253"/>
      <c r="I1449" s="253"/>
      <c r="J1449" s="209"/>
    </row>
    <row r="1450" spans="2:10" x14ac:dyDescent="0.2">
      <c r="B1450" s="254" t="s">
        <v>1033</v>
      </c>
      <c r="C1450" s="254" t="s">
        <v>176</v>
      </c>
      <c r="D1450" s="254" t="s">
        <v>177</v>
      </c>
      <c r="E1450" s="254" t="s">
        <v>178</v>
      </c>
      <c r="F1450" s="692" t="s">
        <v>1034</v>
      </c>
      <c r="G1450" s="692"/>
      <c r="H1450" s="692"/>
      <c r="I1450" s="210" t="s">
        <v>191</v>
      </c>
      <c r="J1450" s="210" t="s">
        <v>179</v>
      </c>
    </row>
    <row r="1451" spans="2:10" x14ac:dyDescent="0.2">
      <c r="B1451" s="103" t="s">
        <v>207</v>
      </c>
      <c r="C1451" s="103">
        <v>0.9</v>
      </c>
      <c r="D1451" s="103">
        <v>2.1</v>
      </c>
      <c r="E1451" s="103">
        <v>7</v>
      </c>
      <c r="F1451" s="735">
        <v>13.23</v>
      </c>
      <c r="G1451" s="735"/>
      <c r="H1451" s="735"/>
      <c r="I1451" s="171">
        <v>26.46</v>
      </c>
      <c r="J1451" s="736" t="s">
        <v>191</v>
      </c>
    </row>
    <row r="1452" spans="2:10" x14ac:dyDescent="0.2">
      <c r="B1452" s="103" t="s">
        <v>208</v>
      </c>
      <c r="C1452" s="103">
        <v>0.9</v>
      </c>
      <c r="D1452" s="103">
        <v>2.1</v>
      </c>
      <c r="E1452" s="103">
        <v>2</v>
      </c>
      <c r="F1452" s="735">
        <v>3.78</v>
      </c>
      <c r="G1452" s="735"/>
      <c r="H1452" s="735"/>
      <c r="I1452" s="171">
        <v>7.56</v>
      </c>
      <c r="J1452" s="737"/>
    </row>
    <row r="1453" spans="2:10" x14ac:dyDescent="0.2">
      <c r="B1453" s="706" t="s">
        <v>180</v>
      </c>
      <c r="C1453" s="707"/>
      <c r="D1453" s="707"/>
      <c r="E1453" s="707"/>
      <c r="F1453" s="707"/>
      <c r="G1453" s="707"/>
      <c r="H1453" s="708"/>
      <c r="I1453" s="174">
        <v>34.020000000000003</v>
      </c>
      <c r="J1453" s="228"/>
    </row>
    <row r="1454" spans="2:10" x14ac:dyDescent="0.2">
      <c r="B1454" s="106" t="s">
        <v>1507</v>
      </c>
      <c r="C1454" s="212"/>
      <c r="D1454" s="61" t="s">
        <v>140</v>
      </c>
      <c r="E1454" s="61"/>
      <c r="F1454" s="61"/>
      <c r="G1454" s="61"/>
      <c r="H1454" s="61"/>
      <c r="I1454" s="61"/>
      <c r="J1454" s="62"/>
    </row>
    <row r="1455" spans="2:10" ht="12.75" customHeight="1" x14ac:dyDescent="0.2">
      <c r="B1455" s="218" t="s">
        <v>1508</v>
      </c>
      <c r="C1455" s="213">
        <v>88485</v>
      </c>
      <c r="D1455" s="679" t="s">
        <v>2036</v>
      </c>
      <c r="E1455" s="679"/>
      <c r="F1455" s="679"/>
      <c r="G1455" s="679"/>
      <c r="H1455" s="679"/>
      <c r="I1455" s="679"/>
      <c r="J1455" s="213" t="s">
        <v>42</v>
      </c>
    </row>
    <row r="1456" spans="2:10" x14ac:dyDescent="0.2">
      <c r="B1456" s="692" t="s">
        <v>175</v>
      </c>
      <c r="C1456" s="692"/>
      <c r="D1456" s="692"/>
      <c r="E1456" s="692"/>
      <c r="F1456" s="692"/>
      <c r="G1456" s="692"/>
      <c r="H1456" s="692"/>
      <c r="I1456" s="216" t="s">
        <v>178</v>
      </c>
      <c r="J1456" s="168" t="s">
        <v>179</v>
      </c>
    </row>
    <row r="1457" spans="2:10" x14ac:dyDescent="0.2">
      <c r="B1457" s="693" t="s">
        <v>1135</v>
      </c>
      <c r="C1457" s="693"/>
      <c r="D1457" s="693"/>
      <c r="E1457" s="693"/>
      <c r="F1457" s="693"/>
      <c r="G1457" s="693"/>
      <c r="H1457" s="693"/>
      <c r="I1457" s="217">
        <v>706.93250000000023</v>
      </c>
      <c r="J1457" s="227" t="s">
        <v>178</v>
      </c>
    </row>
    <row r="1458" spans="2:10" x14ac:dyDescent="0.2">
      <c r="B1458" s="694" t="s">
        <v>180</v>
      </c>
      <c r="C1458" s="694"/>
      <c r="D1458" s="694"/>
      <c r="E1458" s="694"/>
      <c r="F1458" s="694"/>
      <c r="G1458" s="694"/>
      <c r="H1458" s="694"/>
      <c r="I1458" s="174">
        <v>706.93250000000023</v>
      </c>
      <c r="J1458" s="228"/>
    </row>
    <row r="1459" spans="2:10" ht="12.75" customHeight="1" x14ac:dyDescent="0.2">
      <c r="B1459" s="218" t="s">
        <v>1509</v>
      </c>
      <c r="C1459" s="213">
        <v>1901003033</v>
      </c>
      <c r="D1459" s="679" t="s">
        <v>2038</v>
      </c>
      <c r="E1459" s="679"/>
      <c r="F1459" s="679"/>
      <c r="G1459" s="679"/>
      <c r="H1459" s="679"/>
      <c r="I1459" s="679"/>
      <c r="J1459" s="213" t="s">
        <v>42</v>
      </c>
    </row>
    <row r="1460" spans="2:10" x14ac:dyDescent="0.2">
      <c r="B1460" s="692" t="s">
        <v>175</v>
      </c>
      <c r="C1460" s="692"/>
      <c r="D1460" s="692"/>
      <c r="E1460" s="692"/>
      <c r="F1460" s="692"/>
      <c r="G1460" s="692"/>
      <c r="H1460" s="692"/>
      <c r="I1460" s="216" t="s">
        <v>178</v>
      </c>
      <c r="J1460" s="168" t="s">
        <v>179</v>
      </c>
    </row>
    <row r="1461" spans="2:10" x14ac:dyDescent="0.2">
      <c r="B1461" s="693"/>
      <c r="C1461" s="693"/>
      <c r="D1461" s="693"/>
      <c r="E1461" s="693"/>
      <c r="F1461" s="693"/>
      <c r="G1461" s="693"/>
      <c r="H1461" s="693"/>
      <c r="I1461" s="217">
        <v>706.93250000000023</v>
      </c>
      <c r="J1461" s="227" t="s">
        <v>178</v>
      </c>
    </row>
    <row r="1462" spans="2:10" x14ac:dyDescent="0.2">
      <c r="B1462" s="694" t="s">
        <v>180</v>
      </c>
      <c r="C1462" s="694"/>
      <c r="D1462" s="694"/>
      <c r="E1462" s="694"/>
      <c r="F1462" s="694"/>
      <c r="G1462" s="694"/>
      <c r="H1462" s="694"/>
      <c r="I1462" s="174">
        <v>706.93250000000023</v>
      </c>
      <c r="J1462" s="228"/>
    </row>
    <row r="1463" spans="2:10" ht="12.75" customHeight="1" x14ac:dyDescent="0.2">
      <c r="B1463" s="218" t="s">
        <v>1510</v>
      </c>
      <c r="C1463" s="213" t="s">
        <v>1167</v>
      </c>
      <c r="D1463" s="679" t="s">
        <v>1134</v>
      </c>
      <c r="E1463" s="679"/>
      <c r="F1463" s="679"/>
      <c r="G1463" s="679"/>
      <c r="H1463" s="679"/>
      <c r="I1463" s="679"/>
      <c r="J1463" s="213" t="s">
        <v>42</v>
      </c>
    </row>
    <row r="1464" spans="2:10" x14ac:dyDescent="0.2">
      <c r="B1464" s="692" t="s">
        <v>175</v>
      </c>
      <c r="C1464" s="692"/>
      <c r="D1464" s="692"/>
      <c r="E1464" s="692"/>
      <c r="F1464" s="692"/>
      <c r="G1464" s="692"/>
      <c r="H1464" s="692"/>
      <c r="I1464" s="216" t="s">
        <v>178</v>
      </c>
      <c r="J1464" s="168" t="s">
        <v>179</v>
      </c>
    </row>
    <row r="1465" spans="2:10" x14ac:dyDescent="0.2">
      <c r="B1465" s="693"/>
      <c r="C1465" s="693"/>
      <c r="D1465" s="693"/>
      <c r="E1465" s="693"/>
      <c r="F1465" s="693"/>
      <c r="G1465" s="693"/>
      <c r="H1465" s="693"/>
      <c r="I1465" s="217">
        <v>706.93250000000023</v>
      </c>
      <c r="J1465" s="227" t="s">
        <v>178</v>
      </c>
    </row>
    <row r="1466" spans="2:10" x14ac:dyDescent="0.2">
      <c r="B1466" s="694" t="s">
        <v>180</v>
      </c>
      <c r="C1466" s="694"/>
      <c r="D1466" s="694"/>
      <c r="E1466" s="694"/>
      <c r="F1466" s="694"/>
      <c r="G1466" s="694"/>
      <c r="H1466" s="694"/>
      <c r="I1466" s="174">
        <v>706.93250000000023</v>
      </c>
      <c r="J1466" s="228"/>
    </row>
    <row r="1467" spans="2:10" x14ac:dyDescent="0.2">
      <c r="B1467" s="106" t="s">
        <v>1511</v>
      </c>
      <c r="C1467" s="212"/>
      <c r="D1467" s="61" t="s">
        <v>141</v>
      </c>
      <c r="E1467" s="61"/>
      <c r="F1467" s="61"/>
      <c r="G1467" s="61"/>
      <c r="H1467" s="61"/>
      <c r="I1467" s="61"/>
      <c r="J1467" s="62"/>
    </row>
    <row r="1468" spans="2:10" ht="12.75" customHeight="1" x14ac:dyDescent="0.2">
      <c r="B1468" s="218" t="s">
        <v>1512</v>
      </c>
      <c r="C1468" s="213">
        <v>88485</v>
      </c>
      <c r="D1468" s="679" t="s">
        <v>2036</v>
      </c>
      <c r="E1468" s="679"/>
      <c r="F1468" s="679"/>
      <c r="G1468" s="679"/>
      <c r="H1468" s="679"/>
      <c r="I1468" s="679"/>
      <c r="J1468" s="213" t="s">
        <v>42</v>
      </c>
    </row>
    <row r="1469" spans="2:10" x14ac:dyDescent="0.2">
      <c r="B1469" s="692" t="s">
        <v>175</v>
      </c>
      <c r="C1469" s="692"/>
      <c r="D1469" s="692"/>
      <c r="E1469" s="692"/>
      <c r="F1469" s="692"/>
      <c r="G1469" s="692"/>
      <c r="H1469" s="692"/>
      <c r="I1469" s="216" t="s">
        <v>178</v>
      </c>
      <c r="J1469" s="168" t="s">
        <v>179</v>
      </c>
    </row>
    <row r="1470" spans="2:10" x14ac:dyDescent="0.2">
      <c r="B1470" s="693" t="s">
        <v>1136</v>
      </c>
      <c r="C1470" s="693"/>
      <c r="D1470" s="693"/>
      <c r="E1470" s="693"/>
      <c r="F1470" s="693"/>
      <c r="G1470" s="693"/>
      <c r="H1470" s="693"/>
      <c r="I1470" s="217">
        <v>635.9</v>
      </c>
      <c r="J1470" s="227" t="s">
        <v>178</v>
      </c>
    </row>
    <row r="1471" spans="2:10" x14ac:dyDescent="0.2">
      <c r="B1471" s="694" t="s">
        <v>180</v>
      </c>
      <c r="C1471" s="694"/>
      <c r="D1471" s="694"/>
      <c r="E1471" s="694"/>
      <c r="F1471" s="694"/>
      <c r="G1471" s="694"/>
      <c r="H1471" s="694"/>
      <c r="I1471" s="174">
        <v>635.9</v>
      </c>
      <c r="J1471" s="228"/>
    </row>
    <row r="1472" spans="2:10" ht="12.75" customHeight="1" x14ac:dyDescent="0.2">
      <c r="B1472" s="218" t="s">
        <v>1513</v>
      </c>
      <c r="C1472" s="213">
        <v>1901003033</v>
      </c>
      <c r="D1472" s="679" t="s">
        <v>2038</v>
      </c>
      <c r="E1472" s="679"/>
      <c r="F1472" s="679"/>
      <c r="G1472" s="679"/>
      <c r="H1472" s="679"/>
      <c r="I1472" s="679"/>
      <c r="J1472" s="213" t="s">
        <v>42</v>
      </c>
    </row>
    <row r="1473" spans="2:10" x14ac:dyDescent="0.2">
      <c r="B1473" s="692" t="s">
        <v>175</v>
      </c>
      <c r="C1473" s="692"/>
      <c r="D1473" s="692"/>
      <c r="E1473" s="692"/>
      <c r="F1473" s="692"/>
      <c r="G1473" s="692"/>
      <c r="H1473" s="692"/>
      <c r="I1473" s="216" t="s">
        <v>178</v>
      </c>
      <c r="J1473" s="168" t="s">
        <v>179</v>
      </c>
    </row>
    <row r="1474" spans="2:10" x14ac:dyDescent="0.2">
      <c r="B1474" s="693"/>
      <c r="C1474" s="693"/>
      <c r="D1474" s="693"/>
      <c r="E1474" s="693"/>
      <c r="F1474" s="693"/>
      <c r="G1474" s="693"/>
      <c r="H1474" s="693"/>
      <c r="I1474" s="217">
        <v>635.9</v>
      </c>
      <c r="J1474" s="227" t="s">
        <v>178</v>
      </c>
    </row>
    <row r="1475" spans="2:10" x14ac:dyDescent="0.2">
      <c r="B1475" s="694" t="s">
        <v>180</v>
      </c>
      <c r="C1475" s="694"/>
      <c r="D1475" s="694"/>
      <c r="E1475" s="694"/>
      <c r="F1475" s="694"/>
      <c r="G1475" s="694"/>
      <c r="H1475" s="694"/>
      <c r="I1475" s="174">
        <v>635.9</v>
      </c>
      <c r="J1475" s="228"/>
    </row>
    <row r="1476" spans="2:10" ht="12.75" customHeight="1" x14ac:dyDescent="0.2">
      <c r="B1476" s="218" t="s">
        <v>1514</v>
      </c>
      <c r="C1476" s="213">
        <v>1901003505</v>
      </c>
      <c r="D1476" s="679" t="s">
        <v>2046</v>
      </c>
      <c r="E1476" s="679"/>
      <c r="F1476" s="679"/>
      <c r="G1476" s="679"/>
      <c r="H1476" s="679"/>
      <c r="I1476" s="679"/>
      <c r="J1476" s="213" t="s">
        <v>42</v>
      </c>
    </row>
    <row r="1477" spans="2:10" x14ac:dyDescent="0.2">
      <c r="B1477" s="692" t="s">
        <v>175</v>
      </c>
      <c r="C1477" s="692"/>
      <c r="D1477" s="692"/>
      <c r="E1477" s="692"/>
      <c r="F1477" s="692"/>
      <c r="G1477" s="692"/>
      <c r="H1477" s="692"/>
      <c r="I1477" s="216" t="s">
        <v>178</v>
      </c>
      <c r="J1477" s="168" t="s">
        <v>179</v>
      </c>
    </row>
    <row r="1478" spans="2:10" x14ac:dyDescent="0.2">
      <c r="B1478" s="693"/>
      <c r="C1478" s="693"/>
      <c r="D1478" s="693"/>
      <c r="E1478" s="693"/>
      <c r="F1478" s="693"/>
      <c r="G1478" s="693"/>
      <c r="H1478" s="693"/>
      <c r="I1478" s="217">
        <v>635.9</v>
      </c>
      <c r="J1478" s="227" t="s">
        <v>178</v>
      </c>
    </row>
    <row r="1479" spans="2:10" x14ac:dyDescent="0.2">
      <c r="B1479" s="694" t="s">
        <v>180</v>
      </c>
      <c r="C1479" s="694"/>
      <c r="D1479" s="694"/>
      <c r="E1479" s="694"/>
      <c r="F1479" s="694"/>
      <c r="G1479" s="694"/>
      <c r="H1479" s="694"/>
      <c r="I1479" s="174">
        <v>635.9</v>
      </c>
      <c r="J1479" s="228"/>
    </row>
    <row r="1480" spans="2:10" x14ac:dyDescent="0.2">
      <c r="B1480" s="106" t="s">
        <v>1515</v>
      </c>
      <c r="C1480" s="212"/>
      <c r="D1480" s="61" t="s">
        <v>142</v>
      </c>
      <c r="E1480" s="61"/>
      <c r="F1480" s="61"/>
      <c r="G1480" s="61"/>
      <c r="H1480" s="61"/>
      <c r="I1480" s="61"/>
      <c r="J1480" s="62"/>
    </row>
    <row r="1481" spans="2:10" ht="12.75" customHeight="1" x14ac:dyDescent="0.2">
      <c r="B1481" s="218" t="s">
        <v>1516</v>
      </c>
      <c r="C1481" s="213">
        <v>88484</v>
      </c>
      <c r="D1481" s="679" t="s">
        <v>2047</v>
      </c>
      <c r="E1481" s="679"/>
      <c r="F1481" s="679"/>
      <c r="G1481" s="679"/>
      <c r="H1481" s="679"/>
      <c r="I1481" s="679"/>
      <c r="J1481" s="213" t="s">
        <v>42</v>
      </c>
    </row>
    <row r="1482" spans="2:10" x14ac:dyDescent="0.2">
      <c r="B1482" s="692" t="s">
        <v>175</v>
      </c>
      <c r="C1482" s="692"/>
      <c r="D1482" s="692"/>
      <c r="E1482" s="692"/>
      <c r="F1482" s="692"/>
      <c r="G1482" s="692"/>
      <c r="H1482" s="692"/>
      <c r="I1482" s="216" t="s">
        <v>178</v>
      </c>
      <c r="J1482" s="168" t="s">
        <v>179</v>
      </c>
    </row>
    <row r="1483" spans="2:10" x14ac:dyDescent="0.2">
      <c r="B1483" s="693"/>
      <c r="C1483" s="693"/>
      <c r="D1483" s="693"/>
      <c r="E1483" s="693"/>
      <c r="F1483" s="693"/>
      <c r="G1483" s="693"/>
      <c r="H1483" s="693"/>
      <c r="I1483" s="217">
        <v>395.01</v>
      </c>
      <c r="J1483" s="227" t="s">
        <v>178</v>
      </c>
    </row>
    <row r="1484" spans="2:10" x14ac:dyDescent="0.2">
      <c r="B1484" s="694" t="s">
        <v>180</v>
      </c>
      <c r="C1484" s="694"/>
      <c r="D1484" s="694"/>
      <c r="E1484" s="694"/>
      <c r="F1484" s="694"/>
      <c r="G1484" s="694"/>
      <c r="H1484" s="694"/>
      <c r="I1484" s="174">
        <v>395.01</v>
      </c>
      <c r="J1484" s="228"/>
    </row>
    <row r="1485" spans="2:10" ht="12.75" customHeight="1" x14ac:dyDescent="0.2">
      <c r="B1485" s="218" t="s">
        <v>1517</v>
      </c>
      <c r="C1485" s="213">
        <v>88496</v>
      </c>
      <c r="D1485" s="679" t="s">
        <v>2049</v>
      </c>
      <c r="E1485" s="679"/>
      <c r="F1485" s="679"/>
      <c r="G1485" s="679"/>
      <c r="H1485" s="679"/>
      <c r="I1485" s="679"/>
      <c r="J1485" s="213" t="s">
        <v>42</v>
      </c>
    </row>
    <row r="1486" spans="2:10" x14ac:dyDescent="0.2">
      <c r="B1486" s="692" t="s">
        <v>175</v>
      </c>
      <c r="C1486" s="692"/>
      <c r="D1486" s="692"/>
      <c r="E1486" s="692"/>
      <c r="F1486" s="692"/>
      <c r="G1486" s="692"/>
      <c r="H1486" s="692"/>
      <c r="I1486" s="216" t="s">
        <v>178</v>
      </c>
      <c r="J1486" s="168" t="s">
        <v>179</v>
      </c>
    </row>
    <row r="1487" spans="2:10" x14ac:dyDescent="0.2">
      <c r="B1487" s="693"/>
      <c r="C1487" s="693"/>
      <c r="D1487" s="693"/>
      <c r="E1487" s="693"/>
      <c r="F1487" s="693"/>
      <c r="G1487" s="693"/>
      <c r="H1487" s="693"/>
      <c r="I1487" s="217">
        <v>395.01</v>
      </c>
      <c r="J1487" s="227" t="s">
        <v>178</v>
      </c>
    </row>
    <row r="1488" spans="2:10" x14ac:dyDescent="0.2">
      <c r="B1488" s="694" t="s">
        <v>180</v>
      </c>
      <c r="C1488" s="694"/>
      <c r="D1488" s="694"/>
      <c r="E1488" s="694"/>
      <c r="F1488" s="694"/>
      <c r="G1488" s="694"/>
      <c r="H1488" s="694"/>
      <c r="I1488" s="174">
        <v>395.01</v>
      </c>
      <c r="J1488" s="228"/>
    </row>
    <row r="1489" spans="2:10" ht="12.75" customHeight="1" x14ac:dyDescent="0.2">
      <c r="B1489" s="218" t="s">
        <v>1518</v>
      </c>
      <c r="C1489" s="213">
        <v>88488</v>
      </c>
      <c r="D1489" s="679" t="s">
        <v>2051</v>
      </c>
      <c r="E1489" s="679"/>
      <c r="F1489" s="679"/>
      <c r="G1489" s="679"/>
      <c r="H1489" s="679"/>
      <c r="I1489" s="679"/>
      <c r="J1489" s="213" t="s">
        <v>42</v>
      </c>
    </row>
    <row r="1490" spans="2:10" x14ac:dyDescent="0.2">
      <c r="B1490" s="692" t="s">
        <v>175</v>
      </c>
      <c r="C1490" s="692"/>
      <c r="D1490" s="692"/>
      <c r="E1490" s="692"/>
      <c r="F1490" s="692"/>
      <c r="G1490" s="692"/>
      <c r="H1490" s="692"/>
      <c r="I1490" s="216" t="s">
        <v>178</v>
      </c>
      <c r="J1490" s="168" t="s">
        <v>179</v>
      </c>
    </row>
    <row r="1491" spans="2:10" x14ac:dyDescent="0.2">
      <c r="B1491" s="693"/>
      <c r="C1491" s="693"/>
      <c r="D1491" s="693"/>
      <c r="E1491" s="693"/>
      <c r="F1491" s="693"/>
      <c r="G1491" s="693"/>
      <c r="H1491" s="693"/>
      <c r="I1491" s="217">
        <v>395.01</v>
      </c>
      <c r="J1491" s="227" t="s">
        <v>178</v>
      </c>
    </row>
    <row r="1492" spans="2:10" x14ac:dyDescent="0.2">
      <c r="B1492" s="694" t="s">
        <v>180</v>
      </c>
      <c r="C1492" s="694"/>
      <c r="D1492" s="694"/>
      <c r="E1492" s="694"/>
      <c r="F1492" s="694"/>
      <c r="G1492" s="694"/>
      <c r="H1492" s="694"/>
      <c r="I1492" s="174">
        <v>395.01</v>
      </c>
      <c r="J1492" s="228"/>
    </row>
    <row r="1493" spans="2:10" x14ac:dyDescent="0.2">
      <c r="B1493" s="106" t="s">
        <v>1561</v>
      </c>
      <c r="C1493" s="212"/>
      <c r="D1493" s="61" t="s">
        <v>1563</v>
      </c>
      <c r="E1493" s="61"/>
      <c r="F1493" s="61"/>
      <c r="G1493" s="61"/>
      <c r="H1493" s="61"/>
      <c r="I1493" s="61"/>
      <c r="J1493" s="62"/>
    </row>
    <row r="1494" spans="2:10" ht="12.75" customHeight="1" x14ac:dyDescent="0.2">
      <c r="B1494" s="218" t="s">
        <v>1562</v>
      </c>
      <c r="C1494" s="213">
        <v>102500</v>
      </c>
      <c r="D1494" s="679" t="s">
        <v>2113</v>
      </c>
      <c r="E1494" s="679"/>
      <c r="F1494" s="679"/>
      <c r="G1494" s="679"/>
      <c r="H1494" s="679"/>
      <c r="I1494" s="679"/>
      <c r="J1494" s="213" t="s">
        <v>130</v>
      </c>
    </row>
    <row r="1495" spans="2:10" x14ac:dyDescent="0.2">
      <c r="B1495" s="692" t="s">
        <v>175</v>
      </c>
      <c r="C1495" s="692"/>
      <c r="D1495" s="692"/>
      <c r="E1495" s="692"/>
      <c r="F1495" s="692"/>
      <c r="G1495" s="692"/>
      <c r="H1495" s="692"/>
      <c r="I1495" s="216" t="s">
        <v>182</v>
      </c>
      <c r="J1495" s="168" t="s">
        <v>179</v>
      </c>
    </row>
    <row r="1496" spans="2:10" x14ac:dyDescent="0.2">
      <c r="B1496" s="693"/>
      <c r="C1496" s="693"/>
      <c r="D1496" s="693"/>
      <c r="E1496" s="693"/>
      <c r="F1496" s="693"/>
      <c r="G1496" s="693"/>
      <c r="H1496" s="693"/>
      <c r="I1496" s="217">
        <v>51</v>
      </c>
      <c r="J1496" s="227" t="s">
        <v>182</v>
      </c>
    </row>
    <row r="1497" spans="2:10" x14ac:dyDescent="0.2">
      <c r="B1497" s="694" t="s">
        <v>180</v>
      </c>
      <c r="C1497" s="694"/>
      <c r="D1497" s="694"/>
      <c r="E1497" s="694"/>
      <c r="F1497" s="694"/>
      <c r="G1497" s="694"/>
      <c r="H1497" s="694"/>
      <c r="I1497" s="174">
        <v>51</v>
      </c>
      <c r="J1497" s="228"/>
    </row>
    <row r="1498" spans="2:10" x14ac:dyDescent="0.2">
      <c r="B1498" s="374" t="s">
        <v>1490</v>
      </c>
      <c r="C1498" s="211"/>
      <c r="D1498" s="264" t="s">
        <v>229</v>
      </c>
      <c r="E1498" s="264"/>
      <c r="F1498" s="264"/>
      <c r="G1498" s="264"/>
      <c r="H1498" s="264"/>
      <c r="I1498" s="165"/>
      <c r="J1498" s="166"/>
    </row>
    <row r="1499" spans="2:10" x14ac:dyDescent="0.2">
      <c r="B1499" s="106" t="s">
        <v>1491</v>
      </c>
      <c r="C1499" s="212"/>
      <c r="D1499" s="61" t="s">
        <v>121</v>
      </c>
      <c r="E1499" s="61"/>
      <c r="F1499" s="61"/>
      <c r="G1499" s="61"/>
      <c r="H1499" s="61"/>
      <c r="I1499" s="61"/>
      <c r="J1499" s="62"/>
    </row>
    <row r="1500" spans="2:10" ht="12.75" customHeight="1" x14ac:dyDescent="0.2">
      <c r="B1500" s="256" t="s">
        <v>1492</v>
      </c>
      <c r="C1500" s="213">
        <v>98689</v>
      </c>
      <c r="D1500" s="679" t="s">
        <v>2053</v>
      </c>
      <c r="E1500" s="679"/>
      <c r="F1500" s="679"/>
      <c r="G1500" s="679"/>
      <c r="H1500" s="679"/>
      <c r="I1500" s="679"/>
      <c r="J1500" s="213" t="s">
        <v>130</v>
      </c>
    </row>
    <row r="1501" spans="2:10" x14ac:dyDescent="0.2">
      <c r="B1501" s="709" t="s">
        <v>175</v>
      </c>
      <c r="C1501" s="710"/>
      <c r="D1501" s="711"/>
      <c r="E1501" s="712" t="s">
        <v>187</v>
      </c>
      <c r="F1501" s="713"/>
      <c r="G1501" s="230" t="s">
        <v>176</v>
      </c>
      <c r="H1501" s="230" t="s">
        <v>37</v>
      </c>
      <c r="I1501" s="216" t="s">
        <v>182</v>
      </c>
      <c r="J1501" s="229" t="s">
        <v>179</v>
      </c>
    </row>
    <row r="1502" spans="2:10" ht="47.25" customHeight="1" x14ac:dyDescent="0.2">
      <c r="B1502" s="257"/>
      <c r="C1502" s="65"/>
      <c r="D1502" s="258"/>
      <c r="E1502" s="714" t="s">
        <v>207</v>
      </c>
      <c r="F1502" s="715"/>
      <c r="G1502" s="231">
        <v>0.7</v>
      </c>
      <c r="H1502" s="231">
        <v>1</v>
      </c>
      <c r="I1502" s="259">
        <v>0.7</v>
      </c>
      <c r="J1502" s="716" t="s">
        <v>182</v>
      </c>
    </row>
    <row r="1503" spans="2:10" ht="47.25" customHeight="1" x14ac:dyDescent="0.2">
      <c r="B1503" s="260"/>
      <c r="C1503" s="107"/>
      <c r="D1503" s="261"/>
      <c r="E1503" s="714" t="s">
        <v>208</v>
      </c>
      <c r="F1503" s="715"/>
      <c r="G1503" s="231">
        <v>0.9</v>
      </c>
      <c r="H1503" s="231">
        <v>7</v>
      </c>
      <c r="I1503" s="259">
        <v>6.3</v>
      </c>
      <c r="J1503" s="716"/>
    </row>
    <row r="1504" spans="2:10" ht="47.25" customHeight="1" x14ac:dyDescent="0.2">
      <c r="B1504" s="260"/>
      <c r="C1504" s="107"/>
      <c r="D1504" s="261"/>
      <c r="E1504" s="714" t="s">
        <v>209</v>
      </c>
      <c r="F1504" s="715"/>
      <c r="G1504" s="231">
        <v>0.9</v>
      </c>
      <c r="H1504" s="231">
        <v>2</v>
      </c>
      <c r="I1504" s="259">
        <v>1.8</v>
      </c>
      <c r="J1504" s="716"/>
    </row>
    <row r="1505" spans="2:10" x14ac:dyDescent="0.2">
      <c r="B1505" s="717" t="s">
        <v>180</v>
      </c>
      <c r="C1505" s="718"/>
      <c r="D1505" s="718"/>
      <c r="E1505" s="718"/>
      <c r="F1505" s="718"/>
      <c r="G1505" s="718"/>
      <c r="H1505" s="719"/>
      <c r="I1505" s="232">
        <v>8.8000000000000007</v>
      </c>
      <c r="J1505" s="262"/>
    </row>
    <row r="1506" spans="2:10" ht="12.75" customHeight="1" x14ac:dyDescent="0.2">
      <c r="B1506" s="218" t="s">
        <v>1493</v>
      </c>
      <c r="C1506" s="213">
        <v>101965</v>
      </c>
      <c r="D1506" s="679" t="s">
        <v>2055</v>
      </c>
      <c r="E1506" s="679"/>
      <c r="F1506" s="679"/>
      <c r="G1506" s="679"/>
      <c r="H1506" s="679"/>
      <c r="I1506" s="679"/>
      <c r="J1506" s="213" t="s">
        <v>130</v>
      </c>
    </row>
    <row r="1507" spans="2:10" ht="12.75" customHeight="1" x14ac:dyDescent="0.2">
      <c r="B1507" s="686" t="s">
        <v>175</v>
      </c>
      <c r="C1507" s="687"/>
      <c r="D1507" s="688"/>
      <c r="E1507" s="157" t="s">
        <v>579</v>
      </c>
      <c r="F1507" s="104" t="s">
        <v>176</v>
      </c>
      <c r="G1507" s="720" t="s">
        <v>37</v>
      </c>
      <c r="H1507" s="721"/>
      <c r="I1507" s="216" t="s">
        <v>182</v>
      </c>
      <c r="J1507" s="168" t="s">
        <v>179</v>
      </c>
    </row>
    <row r="1508" spans="2:10" ht="68.25" customHeight="1" x14ac:dyDescent="0.2">
      <c r="B1508" s="722"/>
      <c r="C1508" s="723"/>
      <c r="D1508" s="724"/>
      <c r="E1508" s="63" t="s">
        <v>213</v>
      </c>
      <c r="F1508" s="63">
        <v>1</v>
      </c>
      <c r="G1508" s="728">
        <v>2</v>
      </c>
      <c r="H1508" s="728"/>
      <c r="I1508" s="259">
        <v>2</v>
      </c>
      <c r="J1508" s="732" t="s">
        <v>182</v>
      </c>
    </row>
    <row r="1509" spans="2:10" ht="68.25" customHeight="1" x14ac:dyDescent="0.2">
      <c r="B1509" s="725"/>
      <c r="C1509" s="726"/>
      <c r="D1509" s="727"/>
      <c r="E1509" s="63" t="s">
        <v>212</v>
      </c>
      <c r="F1509" s="63">
        <v>1.5</v>
      </c>
      <c r="G1509" s="728">
        <v>1</v>
      </c>
      <c r="H1509" s="728"/>
      <c r="I1509" s="259">
        <v>1.5</v>
      </c>
      <c r="J1509" s="733"/>
    </row>
    <row r="1510" spans="2:10" ht="68.25" customHeight="1" x14ac:dyDescent="0.2">
      <c r="B1510" s="279"/>
      <c r="E1510" s="63" t="s">
        <v>296</v>
      </c>
      <c r="F1510" s="63">
        <v>2</v>
      </c>
      <c r="G1510" s="728">
        <v>8</v>
      </c>
      <c r="H1510" s="728"/>
      <c r="I1510" s="259">
        <v>16</v>
      </c>
      <c r="J1510" s="734"/>
    </row>
    <row r="1511" spans="2:10" x14ac:dyDescent="0.2">
      <c r="B1511" s="729" t="s">
        <v>180</v>
      </c>
      <c r="C1511" s="730"/>
      <c r="D1511" s="730"/>
      <c r="E1511" s="730"/>
      <c r="F1511" s="730"/>
      <c r="G1511" s="730"/>
      <c r="H1511" s="731"/>
      <c r="I1511" s="265">
        <v>19.5</v>
      </c>
      <c r="J1511" s="172"/>
    </row>
    <row r="1512" spans="2:10" x14ac:dyDescent="0.2">
      <c r="B1512" s="372" t="s">
        <v>1494</v>
      </c>
      <c r="C1512" s="211"/>
      <c r="D1512" s="165" t="s">
        <v>469</v>
      </c>
      <c r="E1512" s="165"/>
      <c r="F1512" s="165"/>
      <c r="G1512" s="165"/>
      <c r="H1512" s="165"/>
      <c r="I1512" s="165"/>
      <c r="J1512" s="166"/>
    </row>
    <row r="1513" spans="2:10" x14ac:dyDescent="0.2">
      <c r="B1513" s="250"/>
      <c r="C1513" s="251"/>
      <c r="D1513" s="697" t="s">
        <v>471</v>
      </c>
      <c r="E1513" s="697"/>
      <c r="F1513" s="697"/>
      <c r="G1513" s="697"/>
      <c r="H1513" s="697"/>
      <c r="I1513" s="697"/>
      <c r="J1513" s="249"/>
    </row>
    <row r="1514" spans="2:10" x14ac:dyDescent="0.2">
      <c r="B1514" s="372" t="s">
        <v>1531</v>
      </c>
      <c r="C1514" s="211"/>
      <c r="D1514" s="165" t="s">
        <v>470</v>
      </c>
      <c r="E1514" s="165"/>
      <c r="F1514" s="165"/>
      <c r="G1514" s="165"/>
      <c r="H1514" s="165"/>
      <c r="I1514" s="165"/>
      <c r="J1514" s="166"/>
    </row>
    <row r="1515" spans="2:10" x14ac:dyDescent="0.2">
      <c r="B1515" s="250"/>
      <c r="C1515" s="251"/>
      <c r="D1515" s="697" t="s">
        <v>471</v>
      </c>
      <c r="E1515" s="697"/>
      <c r="F1515" s="697"/>
      <c r="G1515" s="697"/>
      <c r="H1515" s="697"/>
      <c r="I1515" s="697"/>
      <c r="J1515" s="249"/>
    </row>
    <row r="1516" spans="2:10" x14ac:dyDescent="0.2">
      <c r="B1516" s="372" t="s">
        <v>1500</v>
      </c>
      <c r="C1516" s="211"/>
      <c r="D1516" s="165" t="s">
        <v>135</v>
      </c>
      <c r="E1516" s="165"/>
      <c r="F1516" s="165"/>
      <c r="G1516" s="165"/>
      <c r="H1516" s="165"/>
      <c r="I1516" s="165"/>
      <c r="J1516" s="166"/>
    </row>
    <row r="1517" spans="2:10" x14ac:dyDescent="0.2">
      <c r="B1517" s="106" t="s">
        <v>1501</v>
      </c>
      <c r="C1517" s="212"/>
      <c r="D1517" s="61" t="s">
        <v>135</v>
      </c>
      <c r="E1517" s="61"/>
      <c r="F1517" s="61"/>
      <c r="G1517" s="61"/>
      <c r="H1517" s="61"/>
      <c r="I1517" s="61"/>
      <c r="J1517" s="62"/>
    </row>
    <row r="1518" spans="2:10" ht="12.75" customHeight="1" x14ac:dyDescent="0.2">
      <c r="B1518" s="218" t="s">
        <v>1502</v>
      </c>
      <c r="C1518" s="213">
        <v>1801000120</v>
      </c>
      <c r="D1518" s="679" t="s">
        <v>2073</v>
      </c>
      <c r="E1518" s="679"/>
      <c r="F1518" s="679"/>
      <c r="G1518" s="679"/>
      <c r="H1518" s="679"/>
      <c r="I1518" s="679"/>
      <c r="J1518" s="213" t="s">
        <v>42</v>
      </c>
    </row>
    <row r="1519" spans="2:10" x14ac:dyDescent="0.2">
      <c r="B1519" s="698" t="s">
        <v>1137</v>
      </c>
      <c r="C1519" s="699"/>
      <c r="D1519" s="699"/>
      <c r="E1519" s="700"/>
      <c r="F1519" s="168" t="s">
        <v>202</v>
      </c>
      <c r="G1519" s="692" t="s">
        <v>200</v>
      </c>
      <c r="H1519" s="692"/>
      <c r="I1519" s="216" t="s">
        <v>178</v>
      </c>
      <c r="J1519" s="168" t="s">
        <v>179</v>
      </c>
    </row>
    <row r="1520" spans="2:10" x14ac:dyDescent="0.2">
      <c r="B1520" s="701" t="s">
        <v>1138</v>
      </c>
      <c r="C1520" s="684"/>
      <c r="D1520" s="684"/>
      <c r="E1520" s="685"/>
      <c r="F1520" s="103">
        <v>4.1999999999999993</v>
      </c>
      <c r="G1520" s="702">
        <v>0.8</v>
      </c>
      <c r="H1520" s="703"/>
      <c r="I1520" s="217">
        <v>3.3599999999999994</v>
      </c>
      <c r="J1520" s="704" t="s">
        <v>178</v>
      </c>
    </row>
    <row r="1521" spans="2:10" x14ac:dyDescent="0.2">
      <c r="B1521" s="683" t="s">
        <v>1139</v>
      </c>
      <c r="C1521" s="684"/>
      <c r="D1521" s="684"/>
      <c r="E1521" s="685"/>
      <c r="F1521" s="103">
        <v>2.8</v>
      </c>
      <c r="G1521" s="702">
        <v>0.8</v>
      </c>
      <c r="H1521" s="703"/>
      <c r="I1521" s="217">
        <v>2.2399999999999998</v>
      </c>
      <c r="J1521" s="705"/>
    </row>
    <row r="1522" spans="2:10" x14ac:dyDescent="0.2">
      <c r="B1522" s="706" t="s">
        <v>180</v>
      </c>
      <c r="C1522" s="707"/>
      <c r="D1522" s="707"/>
      <c r="E1522" s="707"/>
      <c r="F1522" s="707"/>
      <c r="G1522" s="707"/>
      <c r="H1522" s="708"/>
      <c r="I1522" s="174">
        <v>5.6</v>
      </c>
      <c r="J1522" s="228"/>
    </row>
    <row r="1523" spans="2:10" ht="12.75" customHeight="1" x14ac:dyDescent="0.2">
      <c r="B1523" s="218" t="s">
        <v>1539</v>
      </c>
      <c r="C1523" s="213" t="s">
        <v>1585</v>
      </c>
      <c r="D1523" s="679" t="s">
        <v>295</v>
      </c>
      <c r="E1523" s="679"/>
      <c r="F1523" s="679"/>
      <c r="G1523" s="679"/>
      <c r="H1523" s="679"/>
      <c r="I1523" s="679"/>
      <c r="J1523" s="213" t="s">
        <v>108</v>
      </c>
    </row>
    <row r="1524" spans="2:10" x14ac:dyDescent="0.2">
      <c r="B1524" s="692" t="s">
        <v>175</v>
      </c>
      <c r="C1524" s="692"/>
      <c r="D1524" s="692"/>
      <c r="E1524" s="692"/>
      <c r="F1524" s="692"/>
      <c r="G1524" s="692"/>
      <c r="H1524" s="692"/>
      <c r="I1524" s="216" t="s">
        <v>37</v>
      </c>
      <c r="J1524" s="168" t="s">
        <v>179</v>
      </c>
    </row>
    <row r="1525" spans="2:10" x14ac:dyDescent="0.2">
      <c r="B1525" s="693"/>
      <c r="C1525" s="693"/>
      <c r="D1525" s="693"/>
      <c r="E1525" s="693"/>
      <c r="F1525" s="693"/>
      <c r="G1525" s="693"/>
      <c r="H1525" s="693"/>
      <c r="I1525" s="217">
        <v>1</v>
      </c>
      <c r="J1525" s="227" t="s">
        <v>37</v>
      </c>
    </row>
    <row r="1526" spans="2:10" x14ac:dyDescent="0.2">
      <c r="B1526" s="694" t="s">
        <v>180</v>
      </c>
      <c r="C1526" s="694"/>
      <c r="D1526" s="694"/>
      <c r="E1526" s="694"/>
      <c r="F1526" s="694"/>
      <c r="G1526" s="694"/>
      <c r="H1526" s="694"/>
      <c r="I1526" s="174">
        <v>1</v>
      </c>
      <c r="J1526" s="228"/>
    </row>
    <row r="1527" spans="2:10" ht="12.75" customHeight="1" x14ac:dyDescent="0.2">
      <c r="B1527" s="218" t="s">
        <v>1540</v>
      </c>
      <c r="C1527" s="213">
        <v>2001003044</v>
      </c>
      <c r="D1527" s="679" t="s">
        <v>2074</v>
      </c>
      <c r="E1527" s="679"/>
      <c r="F1527" s="679"/>
      <c r="G1527" s="679"/>
      <c r="H1527" s="679"/>
      <c r="I1527" s="679"/>
      <c r="J1527" s="213" t="s">
        <v>108</v>
      </c>
    </row>
    <row r="1528" spans="2:10" x14ac:dyDescent="0.2">
      <c r="B1528" s="692" t="s">
        <v>175</v>
      </c>
      <c r="C1528" s="692"/>
      <c r="D1528" s="692"/>
      <c r="E1528" s="692"/>
      <c r="F1528" s="692"/>
      <c r="G1528" s="692"/>
      <c r="H1528" s="692"/>
      <c r="I1528" s="216" t="s">
        <v>37</v>
      </c>
      <c r="J1528" s="168" t="s">
        <v>179</v>
      </c>
    </row>
    <row r="1529" spans="2:10" x14ac:dyDescent="0.2">
      <c r="B1529" s="693" t="s">
        <v>416</v>
      </c>
      <c r="C1529" s="693"/>
      <c r="D1529" s="693"/>
      <c r="E1529" s="693"/>
      <c r="F1529" s="693"/>
      <c r="G1529" s="693"/>
      <c r="H1529" s="693"/>
      <c r="I1529" s="217">
        <v>12</v>
      </c>
      <c r="J1529" s="227" t="s">
        <v>37</v>
      </c>
    </row>
    <row r="1530" spans="2:10" x14ac:dyDescent="0.2">
      <c r="B1530" s="694" t="s">
        <v>180</v>
      </c>
      <c r="C1530" s="694"/>
      <c r="D1530" s="694"/>
      <c r="E1530" s="694"/>
      <c r="F1530" s="694"/>
      <c r="G1530" s="694"/>
      <c r="H1530" s="694"/>
      <c r="I1530" s="174">
        <v>12</v>
      </c>
      <c r="J1530" s="228"/>
    </row>
    <row r="1531" spans="2:10" ht="12.75" customHeight="1" x14ac:dyDescent="0.2">
      <c r="B1531" s="218" t="s">
        <v>1541</v>
      </c>
      <c r="C1531" s="213" t="s">
        <v>1586</v>
      </c>
      <c r="D1531" s="679" t="s">
        <v>1244</v>
      </c>
      <c r="E1531" s="679"/>
      <c r="F1531" s="679"/>
      <c r="G1531" s="679"/>
      <c r="H1531" s="679"/>
      <c r="I1531" s="679"/>
      <c r="J1531" s="213" t="s">
        <v>42</v>
      </c>
    </row>
    <row r="1532" spans="2:10" x14ac:dyDescent="0.2">
      <c r="B1532" s="692" t="s">
        <v>175</v>
      </c>
      <c r="C1532" s="692"/>
      <c r="D1532" s="692"/>
      <c r="E1532" s="692"/>
      <c r="F1532" s="692"/>
      <c r="G1532" s="692"/>
      <c r="H1532" s="692"/>
      <c r="I1532" s="216" t="s">
        <v>178</v>
      </c>
      <c r="J1532" s="168" t="s">
        <v>179</v>
      </c>
    </row>
    <row r="1533" spans="2:10" x14ac:dyDescent="0.2">
      <c r="B1533" s="693" t="s">
        <v>1246</v>
      </c>
      <c r="C1533" s="693"/>
      <c r="D1533" s="693"/>
      <c r="E1533" s="693"/>
      <c r="F1533" s="693"/>
      <c r="G1533" s="693"/>
      <c r="H1533" s="693"/>
      <c r="I1533" s="217">
        <v>68.536999999999992</v>
      </c>
      <c r="J1533" s="695" t="s">
        <v>178</v>
      </c>
    </row>
    <row r="1534" spans="2:10" x14ac:dyDescent="0.2">
      <c r="B1534" s="693" t="s">
        <v>1247</v>
      </c>
      <c r="C1534" s="693"/>
      <c r="D1534" s="693"/>
      <c r="E1534" s="693"/>
      <c r="F1534" s="693"/>
      <c r="G1534" s="693"/>
      <c r="H1534" s="693"/>
      <c r="I1534" s="217">
        <v>87.88</v>
      </c>
      <c r="J1534" s="696"/>
    </row>
    <row r="1535" spans="2:10" x14ac:dyDescent="0.2">
      <c r="B1535" s="694" t="s">
        <v>180</v>
      </c>
      <c r="C1535" s="694"/>
      <c r="D1535" s="694"/>
      <c r="E1535" s="694"/>
      <c r="F1535" s="694"/>
      <c r="G1535" s="694"/>
      <c r="H1535" s="694"/>
      <c r="I1535" s="174">
        <v>156.41699999999997</v>
      </c>
      <c r="J1535" s="228"/>
    </row>
    <row r="1536" spans="2:10" ht="12.75" customHeight="1" x14ac:dyDescent="0.2">
      <c r="B1536" s="218" t="s">
        <v>1542</v>
      </c>
      <c r="C1536" s="213">
        <v>2001004000</v>
      </c>
      <c r="D1536" s="679" t="s">
        <v>2075</v>
      </c>
      <c r="E1536" s="679"/>
      <c r="F1536" s="679"/>
      <c r="G1536" s="679"/>
      <c r="H1536" s="679"/>
      <c r="I1536" s="679"/>
      <c r="J1536" s="213" t="s">
        <v>42</v>
      </c>
    </row>
    <row r="1537" spans="2:10" x14ac:dyDescent="0.2">
      <c r="B1537" s="692" t="s">
        <v>175</v>
      </c>
      <c r="C1537" s="692"/>
      <c r="D1537" s="692"/>
      <c r="E1537" s="692"/>
      <c r="F1537" s="692"/>
      <c r="G1537" s="692"/>
      <c r="H1537" s="692"/>
      <c r="I1537" s="216" t="s">
        <v>178</v>
      </c>
      <c r="J1537" s="168" t="s">
        <v>179</v>
      </c>
    </row>
    <row r="1538" spans="2:10" x14ac:dyDescent="0.2">
      <c r="B1538" s="693" t="s">
        <v>416</v>
      </c>
      <c r="C1538" s="693"/>
      <c r="D1538" s="693"/>
      <c r="E1538" s="693"/>
      <c r="F1538" s="693"/>
      <c r="G1538" s="693"/>
      <c r="H1538" s="693"/>
      <c r="I1538" s="217">
        <v>635.9</v>
      </c>
      <c r="J1538" s="227" t="s">
        <v>178</v>
      </c>
    </row>
    <row r="1539" spans="2:10" x14ac:dyDescent="0.2">
      <c r="B1539" s="694" t="s">
        <v>180</v>
      </c>
      <c r="C1539" s="694"/>
      <c r="D1539" s="694"/>
      <c r="E1539" s="694"/>
      <c r="F1539" s="694"/>
      <c r="G1539" s="694"/>
      <c r="H1539" s="694"/>
      <c r="I1539" s="174">
        <v>635.9</v>
      </c>
      <c r="J1539" s="228"/>
    </row>
    <row r="1540" spans="2:10" x14ac:dyDescent="0.2">
      <c r="B1540" s="372" t="s">
        <v>1503</v>
      </c>
      <c r="C1540" s="211"/>
      <c r="D1540" s="165" t="s">
        <v>144</v>
      </c>
      <c r="E1540" s="165"/>
      <c r="F1540" s="165"/>
      <c r="G1540" s="165"/>
      <c r="H1540" s="165"/>
      <c r="I1540" s="165"/>
      <c r="J1540" s="166"/>
    </row>
    <row r="1541" spans="2:10" x14ac:dyDescent="0.2">
      <c r="B1541" s="106" t="s">
        <v>1504</v>
      </c>
      <c r="C1541" s="212"/>
      <c r="D1541" s="61" t="s">
        <v>144</v>
      </c>
      <c r="E1541" s="61"/>
      <c r="F1541" s="61"/>
      <c r="G1541" s="61"/>
      <c r="H1541" s="61"/>
      <c r="I1541" s="61"/>
      <c r="J1541" s="62"/>
    </row>
    <row r="1542" spans="2:10" ht="12.75" customHeight="1" x14ac:dyDescent="0.2">
      <c r="B1542" s="213" t="s">
        <v>1505</v>
      </c>
      <c r="C1542" s="213">
        <v>2201000010</v>
      </c>
      <c r="D1542" s="679" t="s">
        <v>2076</v>
      </c>
      <c r="E1542" s="679"/>
      <c r="F1542" s="679"/>
      <c r="G1542" s="679"/>
      <c r="H1542" s="679"/>
      <c r="I1542" s="679"/>
      <c r="J1542" s="213" t="s">
        <v>42</v>
      </c>
    </row>
    <row r="1543" spans="2:10" x14ac:dyDescent="0.2">
      <c r="B1543" s="692" t="s">
        <v>175</v>
      </c>
      <c r="C1543" s="692"/>
      <c r="D1543" s="692"/>
      <c r="E1543" s="692"/>
      <c r="F1543" s="692"/>
      <c r="G1543" s="692"/>
      <c r="H1543" s="692"/>
      <c r="I1543" s="216" t="s">
        <v>178</v>
      </c>
      <c r="J1543" s="168" t="s">
        <v>179</v>
      </c>
    </row>
    <row r="1544" spans="2:10" x14ac:dyDescent="0.2">
      <c r="B1544" s="693"/>
      <c r="C1544" s="693"/>
      <c r="D1544" s="693"/>
      <c r="E1544" s="693"/>
      <c r="F1544" s="693"/>
      <c r="G1544" s="693"/>
      <c r="H1544" s="693"/>
      <c r="I1544" s="217">
        <v>213.94</v>
      </c>
      <c r="J1544" s="227" t="s">
        <v>178</v>
      </c>
    </row>
    <row r="1545" spans="2:10" x14ac:dyDescent="0.2">
      <c r="B1545" s="694" t="s">
        <v>180</v>
      </c>
      <c r="C1545" s="694"/>
      <c r="D1545" s="694"/>
      <c r="E1545" s="694"/>
      <c r="F1545" s="694"/>
      <c r="G1545" s="694"/>
      <c r="H1545" s="694"/>
      <c r="I1545" s="174">
        <v>213.94</v>
      </c>
      <c r="J1545" s="228"/>
    </row>
    <row r="1546" spans="2:10" ht="12.75" customHeight="1" x14ac:dyDescent="0.2">
      <c r="B1546" s="213" t="s">
        <v>1506</v>
      </c>
      <c r="C1546" s="213">
        <v>201002161</v>
      </c>
      <c r="D1546" s="679" t="s">
        <v>1624</v>
      </c>
      <c r="E1546" s="679"/>
      <c r="F1546" s="679"/>
      <c r="G1546" s="679"/>
      <c r="H1546" s="679"/>
      <c r="I1546" s="679"/>
      <c r="J1546" s="213" t="s">
        <v>108</v>
      </c>
    </row>
    <row r="1547" spans="2:10" x14ac:dyDescent="0.2">
      <c r="B1547" s="692" t="s">
        <v>175</v>
      </c>
      <c r="C1547" s="692"/>
      <c r="D1547" s="692"/>
      <c r="E1547" s="692"/>
      <c r="F1547" s="692"/>
      <c r="G1547" s="692"/>
      <c r="H1547" s="692"/>
      <c r="I1547" s="216" t="s">
        <v>37</v>
      </c>
      <c r="J1547" s="168" t="s">
        <v>179</v>
      </c>
    </row>
    <row r="1548" spans="2:10" x14ac:dyDescent="0.2">
      <c r="B1548" s="693"/>
      <c r="C1548" s="693"/>
      <c r="D1548" s="693"/>
      <c r="E1548" s="693"/>
      <c r="F1548" s="693"/>
      <c r="G1548" s="693"/>
      <c r="H1548" s="693"/>
      <c r="I1548" s="217">
        <v>6</v>
      </c>
      <c r="J1548" s="227" t="s">
        <v>37</v>
      </c>
    </row>
    <row r="1549" spans="2:10" x14ac:dyDescent="0.2">
      <c r="B1549" s="694" t="s">
        <v>180</v>
      </c>
      <c r="C1549" s="694"/>
      <c r="D1549" s="694"/>
      <c r="E1549" s="694"/>
      <c r="F1549" s="694"/>
      <c r="G1549" s="694"/>
      <c r="H1549" s="694"/>
      <c r="I1549" s="174">
        <v>6</v>
      </c>
      <c r="J1549" s="228"/>
    </row>
    <row r="1550" spans="2:10" x14ac:dyDescent="0.2">
      <c r="B1550" s="372" t="s">
        <v>57</v>
      </c>
      <c r="C1550" s="211"/>
      <c r="D1550" s="165" t="s">
        <v>1566</v>
      </c>
      <c r="E1550" s="165"/>
      <c r="F1550" s="165"/>
      <c r="G1550" s="165"/>
      <c r="H1550" s="165"/>
      <c r="I1550" s="165"/>
      <c r="J1550" s="166"/>
    </row>
    <row r="1551" spans="2:10" x14ac:dyDescent="0.2">
      <c r="B1551" s="106" t="s">
        <v>1564</v>
      </c>
      <c r="C1551" s="212"/>
      <c r="D1551" s="61" t="s">
        <v>1566</v>
      </c>
      <c r="E1551" s="61"/>
      <c r="F1551" s="61"/>
      <c r="G1551" s="61"/>
      <c r="H1551" s="61"/>
      <c r="I1551" s="61"/>
      <c r="J1551" s="62"/>
    </row>
    <row r="1552" spans="2:10" ht="12.75" customHeight="1" x14ac:dyDescent="0.2">
      <c r="B1552" s="218" t="s">
        <v>1565</v>
      </c>
      <c r="C1552" s="213">
        <v>90777</v>
      </c>
      <c r="D1552" s="679" t="s">
        <v>2115</v>
      </c>
      <c r="E1552" s="679"/>
      <c r="F1552" s="679"/>
      <c r="G1552" s="679"/>
      <c r="H1552" s="679"/>
      <c r="I1552" s="679"/>
      <c r="J1552" s="213" t="s">
        <v>2116</v>
      </c>
    </row>
    <row r="1553" spans="2:10" x14ac:dyDescent="0.2">
      <c r="B1553" s="229" t="s">
        <v>175</v>
      </c>
      <c r="C1553" s="375"/>
      <c r="D1553" s="230" t="s">
        <v>192</v>
      </c>
      <c r="E1553" s="376" t="s">
        <v>193</v>
      </c>
      <c r="F1553" s="356" t="s">
        <v>194</v>
      </c>
      <c r="G1553" s="832" t="s">
        <v>195</v>
      </c>
      <c r="H1553" s="832"/>
      <c r="I1553" s="216" t="s">
        <v>2127</v>
      </c>
      <c r="J1553" s="229" t="s">
        <v>179</v>
      </c>
    </row>
    <row r="1554" spans="2:10" x14ac:dyDescent="0.2">
      <c r="B1554" s="810" t="s">
        <v>180</v>
      </c>
      <c r="C1554" s="811"/>
      <c r="D1554" s="357">
        <v>12</v>
      </c>
      <c r="E1554" s="357">
        <v>6.5</v>
      </c>
      <c r="F1554" s="357">
        <v>3</v>
      </c>
      <c r="G1554" s="833">
        <v>4</v>
      </c>
      <c r="H1554" s="834"/>
      <c r="I1554" s="377">
        <v>936</v>
      </c>
      <c r="J1554" s="227" t="s">
        <v>2127</v>
      </c>
    </row>
    <row r="1555" spans="2:10" x14ac:dyDescent="0.2">
      <c r="B1555" s="829" t="s">
        <v>180</v>
      </c>
      <c r="C1555" s="830"/>
      <c r="D1555" s="830"/>
      <c r="E1555" s="830"/>
      <c r="F1555" s="830"/>
      <c r="G1555" s="830"/>
      <c r="H1555" s="831"/>
      <c r="I1555" s="378">
        <v>936</v>
      </c>
      <c r="J1555" s="379"/>
    </row>
    <row r="1556" spans="2:10" ht="12.75" customHeight="1" x14ac:dyDescent="0.2">
      <c r="B1556" s="218" t="s">
        <v>1567</v>
      </c>
      <c r="C1556" s="213">
        <v>90780</v>
      </c>
      <c r="D1556" s="679" t="s">
        <v>2118</v>
      </c>
      <c r="E1556" s="679"/>
      <c r="F1556" s="679"/>
      <c r="G1556" s="679"/>
      <c r="H1556" s="679"/>
      <c r="I1556" s="679"/>
      <c r="J1556" s="213" t="s">
        <v>2116</v>
      </c>
    </row>
    <row r="1557" spans="2:10" x14ac:dyDescent="0.2">
      <c r="B1557" s="229" t="s">
        <v>175</v>
      </c>
      <c r="C1557" s="375"/>
      <c r="D1557" s="230" t="s">
        <v>192</v>
      </c>
      <c r="E1557" s="376" t="s">
        <v>193</v>
      </c>
      <c r="F1557" s="356" t="s">
        <v>194</v>
      </c>
      <c r="G1557" s="832" t="s">
        <v>195</v>
      </c>
      <c r="H1557" s="832"/>
      <c r="I1557" s="216" t="s">
        <v>2127</v>
      </c>
      <c r="J1557" s="229" t="s">
        <v>179</v>
      </c>
    </row>
    <row r="1558" spans="2:10" x14ac:dyDescent="0.2">
      <c r="B1558" s="810" t="s">
        <v>180</v>
      </c>
      <c r="C1558" s="811"/>
      <c r="D1558" s="357">
        <v>12</v>
      </c>
      <c r="E1558" s="357">
        <v>8</v>
      </c>
      <c r="F1558" s="357">
        <v>4</v>
      </c>
      <c r="G1558" s="833">
        <v>4</v>
      </c>
      <c r="H1558" s="834"/>
      <c r="I1558" s="377">
        <v>1536</v>
      </c>
      <c r="J1558" s="227" t="s">
        <v>2127</v>
      </c>
    </row>
    <row r="1559" spans="2:10" x14ac:dyDescent="0.2">
      <c r="B1559" s="829" t="s">
        <v>180</v>
      </c>
      <c r="C1559" s="830"/>
      <c r="D1559" s="830"/>
      <c r="E1559" s="830"/>
      <c r="F1559" s="830"/>
      <c r="G1559" s="830"/>
      <c r="H1559" s="831"/>
      <c r="I1559" s="378">
        <v>1536</v>
      </c>
      <c r="J1559" s="379"/>
    </row>
    <row r="1560" spans="2:10" ht="12.75" customHeight="1" x14ac:dyDescent="0.2">
      <c r="B1560" s="218" t="s">
        <v>1568</v>
      </c>
      <c r="C1560" s="213">
        <v>100289</v>
      </c>
      <c r="D1560" s="679" t="s">
        <v>2120</v>
      </c>
      <c r="E1560" s="679"/>
      <c r="F1560" s="679"/>
      <c r="G1560" s="679"/>
      <c r="H1560" s="679"/>
      <c r="I1560" s="679"/>
      <c r="J1560" s="213" t="s">
        <v>2116</v>
      </c>
    </row>
    <row r="1561" spans="2:10" x14ac:dyDescent="0.2">
      <c r="B1561" s="229" t="s">
        <v>175</v>
      </c>
      <c r="C1561" s="375"/>
      <c r="D1561" s="230" t="s">
        <v>192</v>
      </c>
      <c r="E1561" s="376" t="s">
        <v>193</v>
      </c>
      <c r="F1561" s="356" t="s">
        <v>194</v>
      </c>
      <c r="G1561" s="832" t="s">
        <v>195</v>
      </c>
      <c r="H1561" s="832"/>
      <c r="I1561" s="216" t="s">
        <v>2127</v>
      </c>
      <c r="J1561" s="229" t="s">
        <v>179</v>
      </c>
    </row>
    <row r="1562" spans="2:10" x14ac:dyDescent="0.2">
      <c r="B1562" s="810" t="s">
        <v>180</v>
      </c>
      <c r="C1562" s="811"/>
      <c r="D1562" s="357">
        <v>12</v>
      </c>
      <c r="E1562" s="357">
        <v>6.6</v>
      </c>
      <c r="F1562" s="357">
        <v>5</v>
      </c>
      <c r="G1562" s="833">
        <v>4</v>
      </c>
      <c r="H1562" s="834"/>
      <c r="I1562" s="377">
        <v>1583.9999999999998</v>
      </c>
      <c r="J1562" s="227" t="s">
        <v>2127</v>
      </c>
    </row>
    <row r="1563" spans="2:10" x14ac:dyDescent="0.2">
      <c r="B1563" s="829" t="s">
        <v>180</v>
      </c>
      <c r="C1563" s="830"/>
      <c r="D1563" s="830"/>
      <c r="E1563" s="830"/>
      <c r="F1563" s="830"/>
      <c r="G1563" s="830"/>
      <c r="H1563" s="831"/>
      <c r="I1563" s="378">
        <v>1583.9999999999998</v>
      </c>
      <c r="J1563" s="379"/>
    </row>
    <row r="1564" spans="2:10" x14ac:dyDescent="0.2">
      <c r="B1564" s="208"/>
      <c r="C1564" s="208"/>
      <c r="D1564" s="208"/>
      <c r="E1564" s="208"/>
      <c r="F1564" s="208"/>
      <c r="G1564" s="208"/>
      <c r="H1564" s="208"/>
      <c r="I1564" s="208"/>
      <c r="J1564" s="208"/>
    </row>
    <row r="1565" spans="2:10" x14ac:dyDescent="0.2">
      <c r="B1565" s="208"/>
      <c r="C1565" s="208"/>
      <c r="D1565" s="208"/>
      <c r="E1565" s="208"/>
      <c r="F1565" s="208"/>
      <c r="G1565" s="208"/>
      <c r="H1565" s="208"/>
      <c r="I1565" s="208"/>
      <c r="J1565" s="208"/>
    </row>
    <row r="1566" spans="2:10" x14ac:dyDescent="0.2">
      <c r="B1566" s="208"/>
      <c r="C1566" s="208"/>
      <c r="D1566" s="208"/>
      <c r="E1566" s="208"/>
      <c r="F1566" s="208"/>
      <c r="G1566" s="208"/>
      <c r="H1566" s="208"/>
      <c r="I1566" s="208"/>
      <c r="J1566" s="208"/>
    </row>
    <row r="1567" spans="2:10" x14ac:dyDescent="0.2">
      <c r="B1567" s="208"/>
      <c r="C1567" s="208"/>
      <c r="D1567" s="208"/>
      <c r="E1567" s="208"/>
      <c r="F1567" s="208"/>
      <c r="G1567" s="208"/>
      <c r="H1567" s="208"/>
      <c r="I1567" s="208"/>
      <c r="J1567" s="208"/>
    </row>
    <row r="1568" spans="2:10" x14ac:dyDescent="0.2">
      <c r="B1568" s="208"/>
      <c r="C1568" s="208"/>
      <c r="D1568" s="208"/>
      <c r="E1568" s="208"/>
      <c r="F1568" s="208"/>
      <c r="G1568" s="208"/>
      <c r="H1568" s="208"/>
      <c r="I1568" s="208"/>
      <c r="J1568" s="208"/>
    </row>
    <row r="1569" s="208" customFormat="1" x14ac:dyDescent="0.2"/>
    <row r="1570" s="208" customFormat="1" x14ac:dyDescent="0.2"/>
    <row r="1571" s="208" customFormat="1" x14ac:dyDescent="0.2"/>
  </sheetData>
  <mergeCells count="1713">
    <mergeCell ref="J882:J883"/>
    <mergeCell ref="B883:H883"/>
    <mergeCell ref="B97:H97"/>
    <mergeCell ref="B98:H98"/>
    <mergeCell ref="D360:I360"/>
    <mergeCell ref="B361:H361"/>
    <mergeCell ref="B362:H362"/>
    <mergeCell ref="J362:J363"/>
    <mergeCell ref="B363:H363"/>
    <mergeCell ref="D364:I364"/>
    <mergeCell ref="B365:H365"/>
    <mergeCell ref="B366:H366"/>
    <mergeCell ref="J366:J367"/>
    <mergeCell ref="B367:H367"/>
    <mergeCell ref="B763:H763"/>
    <mergeCell ref="B774:H774"/>
    <mergeCell ref="B775:H775"/>
    <mergeCell ref="B776:H776"/>
    <mergeCell ref="J563:J580"/>
    <mergeCell ref="D640:I640"/>
    <mergeCell ref="B642:H642"/>
    <mergeCell ref="D682:I682"/>
    <mergeCell ref="B683:H683"/>
    <mergeCell ref="B684:H684"/>
    <mergeCell ref="B787:H787"/>
    <mergeCell ref="B788:H788"/>
    <mergeCell ref="B789:H789"/>
    <mergeCell ref="D823:I823"/>
    <mergeCell ref="B723:H723"/>
    <mergeCell ref="B724:H724"/>
    <mergeCell ref="B725:H725"/>
    <mergeCell ref="D730:I730"/>
    <mergeCell ref="B731:H731"/>
    <mergeCell ref="B732:H732"/>
    <mergeCell ref="B733:H733"/>
    <mergeCell ref="D782:I782"/>
    <mergeCell ref="D773:I773"/>
    <mergeCell ref="D769:I769"/>
    <mergeCell ref="B803:H803"/>
    <mergeCell ref="G800:H800"/>
    <mergeCell ref="D807:I807"/>
    <mergeCell ref="B813:E813"/>
    <mergeCell ref="B761:H761"/>
    <mergeCell ref="B762:H762"/>
    <mergeCell ref="B750:H750"/>
    <mergeCell ref="B753:H753"/>
    <mergeCell ref="B754:H754"/>
    <mergeCell ref="D752:I752"/>
    <mergeCell ref="B735:H735"/>
    <mergeCell ref="B736:H736"/>
    <mergeCell ref="B800:D800"/>
    <mergeCell ref="D799:I799"/>
    <mergeCell ref="H573:I573"/>
    <mergeCell ref="H574:I574"/>
    <mergeCell ref="B584:H584"/>
    <mergeCell ref="D661:I661"/>
    <mergeCell ref="E576:F576"/>
    <mergeCell ref="H572:I572"/>
    <mergeCell ref="B627:H627"/>
    <mergeCell ref="D653:I653"/>
    <mergeCell ref="D616:I616"/>
    <mergeCell ref="B595:H595"/>
    <mergeCell ref="B597:H597"/>
    <mergeCell ref="B598:H598"/>
    <mergeCell ref="B720:H720"/>
    <mergeCell ref="B721:H721"/>
    <mergeCell ref="D722:I722"/>
    <mergeCell ref="B633:H633"/>
    <mergeCell ref="B641:H641"/>
    <mergeCell ref="B643:H643"/>
    <mergeCell ref="B637:H637"/>
    <mergeCell ref="B638:H638"/>
    <mergeCell ref="B639:H639"/>
    <mergeCell ref="B646:H646"/>
    <mergeCell ref="B599:H599"/>
    <mergeCell ref="B601:H601"/>
    <mergeCell ref="B602:H602"/>
    <mergeCell ref="B603:H603"/>
    <mergeCell ref="B613:H613"/>
    <mergeCell ref="B614:H614"/>
    <mergeCell ref="B615:H615"/>
    <mergeCell ref="D583:I583"/>
    <mergeCell ref="B687:H687"/>
    <mergeCell ref="H565:I565"/>
    <mergeCell ref="D555:I555"/>
    <mergeCell ref="B516:H516"/>
    <mergeCell ref="E579:F579"/>
    <mergeCell ref="H579:I579"/>
    <mergeCell ref="B605:H605"/>
    <mergeCell ref="B606:H606"/>
    <mergeCell ref="B607:H607"/>
    <mergeCell ref="D609:I609"/>
    <mergeCell ref="H580:I580"/>
    <mergeCell ref="H575:I575"/>
    <mergeCell ref="H576:I576"/>
    <mergeCell ref="H577:I577"/>
    <mergeCell ref="H578:I578"/>
    <mergeCell ref="B594:H594"/>
    <mergeCell ref="J387:J388"/>
    <mergeCell ref="B388:H388"/>
    <mergeCell ref="D389:I389"/>
    <mergeCell ref="B390:H390"/>
    <mergeCell ref="B391:H391"/>
    <mergeCell ref="J391:J392"/>
    <mergeCell ref="B392:H392"/>
    <mergeCell ref="D409:I409"/>
    <mergeCell ref="B410:H410"/>
    <mergeCell ref="B411:H411"/>
    <mergeCell ref="B412:H412"/>
    <mergeCell ref="B403:H403"/>
    <mergeCell ref="D462:I462"/>
    <mergeCell ref="H416:I416"/>
    <mergeCell ref="J397:J398"/>
    <mergeCell ref="J401:J404"/>
    <mergeCell ref="B446:H446"/>
    <mergeCell ref="D377:I377"/>
    <mergeCell ref="B378:H378"/>
    <mergeCell ref="B379:H379"/>
    <mergeCell ref="J379:J380"/>
    <mergeCell ref="B380:H380"/>
    <mergeCell ref="J271:J272"/>
    <mergeCell ref="B272:H272"/>
    <mergeCell ref="D369:I369"/>
    <mergeCell ref="B371:H371"/>
    <mergeCell ref="J371:J372"/>
    <mergeCell ref="B372:H372"/>
    <mergeCell ref="D373:I373"/>
    <mergeCell ref="B374:H374"/>
    <mergeCell ref="B375:H375"/>
    <mergeCell ref="J375:J376"/>
    <mergeCell ref="B376:H376"/>
    <mergeCell ref="D381:I381"/>
    <mergeCell ref="B275:H275"/>
    <mergeCell ref="B276:H276"/>
    <mergeCell ref="B292:H292"/>
    <mergeCell ref="B345:H345"/>
    <mergeCell ref="B346:H346"/>
    <mergeCell ref="B309:H309"/>
    <mergeCell ref="B317:H317"/>
    <mergeCell ref="B370:H370"/>
    <mergeCell ref="D331:I331"/>
    <mergeCell ref="B332:H332"/>
    <mergeCell ref="B333:H333"/>
    <mergeCell ref="B334:H334"/>
    <mergeCell ref="D352:I352"/>
    <mergeCell ref="D356:I356"/>
    <mergeCell ref="B349:H349"/>
    <mergeCell ref="J354:J355"/>
    <mergeCell ref="J358:J359"/>
    <mergeCell ref="J317:J318"/>
    <mergeCell ref="B210:H210"/>
    <mergeCell ref="D190:I190"/>
    <mergeCell ref="B143:H143"/>
    <mergeCell ref="B160:H160"/>
    <mergeCell ref="D257:I257"/>
    <mergeCell ref="D261:I261"/>
    <mergeCell ref="D265:I265"/>
    <mergeCell ref="D273:I273"/>
    <mergeCell ref="D277:I277"/>
    <mergeCell ref="B258:H258"/>
    <mergeCell ref="B259:H259"/>
    <mergeCell ref="B260:H260"/>
    <mergeCell ref="B262:H262"/>
    <mergeCell ref="B263:H263"/>
    <mergeCell ref="B264:H264"/>
    <mergeCell ref="B266:H266"/>
    <mergeCell ref="B192:H192"/>
    <mergeCell ref="B213:H213"/>
    <mergeCell ref="B214:H214"/>
    <mergeCell ref="B267:H267"/>
    <mergeCell ref="B274:H274"/>
    <mergeCell ref="B157:H157"/>
    <mergeCell ref="D162:I162"/>
    <mergeCell ref="D166:I166"/>
    <mergeCell ref="B218:H218"/>
    <mergeCell ref="B173:H173"/>
    <mergeCell ref="I8:J10"/>
    <mergeCell ref="B842:H842"/>
    <mergeCell ref="B844:H844"/>
    <mergeCell ref="B845:H845"/>
    <mergeCell ref="B846:H846"/>
    <mergeCell ref="G1553:H1553"/>
    <mergeCell ref="G1554:H1554"/>
    <mergeCell ref="B1555:H1555"/>
    <mergeCell ref="G1557:H1557"/>
    <mergeCell ref="G1558:H1558"/>
    <mergeCell ref="B397:E397"/>
    <mergeCell ref="B400:H400"/>
    <mergeCell ref="B401:H401"/>
    <mergeCell ref="B402:H402"/>
    <mergeCell ref="B647:H647"/>
    <mergeCell ref="B648:H648"/>
    <mergeCell ref="B650:H650"/>
    <mergeCell ref="B709:H709"/>
    <mergeCell ref="B658:H658"/>
    <mergeCell ref="B659:H659"/>
    <mergeCell ref="B660:H660"/>
    <mergeCell ref="B662:H662"/>
    <mergeCell ref="D657:I657"/>
    <mergeCell ref="B685:H685"/>
    <mergeCell ref="D686:I686"/>
    <mergeCell ref="B382:H382"/>
    <mergeCell ref="B383:H383"/>
    <mergeCell ref="J383:J384"/>
    <mergeCell ref="B384:H384"/>
    <mergeCell ref="D385:I385"/>
    <mergeCell ref="B755:H755"/>
    <mergeCell ref="B757:H757"/>
    <mergeCell ref="B758:H758"/>
    <mergeCell ref="B759:H759"/>
    <mergeCell ref="B766:H766"/>
    <mergeCell ref="B767:H767"/>
    <mergeCell ref="B768:H768"/>
    <mergeCell ref="B770:H770"/>
    <mergeCell ref="B651:H651"/>
    <mergeCell ref="B652:H652"/>
    <mergeCell ref="B654:H654"/>
    <mergeCell ref="B655:H655"/>
    <mergeCell ref="B656:H656"/>
    <mergeCell ref="D695:I695"/>
    <mergeCell ref="D665:I665"/>
    <mergeCell ref="D702:I702"/>
    <mergeCell ref="D710:I710"/>
    <mergeCell ref="B711:H711"/>
    <mergeCell ref="B712:H712"/>
    <mergeCell ref="B713:H713"/>
    <mergeCell ref="B681:H681"/>
    <mergeCell ref="B703:H703"/>
    <mergeCell ref="B708:H708"/>
    <mergeCell ref="B704:H704"/>
    <mergeCell ref="B705:H705"/>
    <mergeCell ref="D706:I706"/>
    <mergeCell ref="B707:H707"/>
    <mergeCell ref="B663:H663"/>
    <mergeCell ref="D726:I726"/>
    <mergeCell ref="B727:H727"/>
    <mergeCell ref="B728:H728"/>
    <mergeCell ref="B729:H729"/>
    <mergeCell ref="B826:H826"/>
    <mergeCell ref="G811:H811"/>
    <mergeCell ref="G812:H812"/>
    <mergeCell ref="B814:H814"/>
    <mergeCell ref="G813:H813"/>
    <mergeCell ref="B1562:C1562"/>
    <mergeCell ref="D1560:I1560"/>
    <mergeCell ref="D839:I839"/>
    <mergeCell ref="B771:H771"/>
    <mergeCell ref="B772:H772"/>
    <mergeCell ref="B779:H779"/>
    <mergeCell ref="B780:H780"/>
    <mergeCell ref="B781:H781"/>
    <mergeCell ref="B783:H783"/>
    <mergeCell ref="B784:H784"/>
    <mergeCell ref="B785:H785"/>
    <mergeCell ref="B1559:H1559"/>
    <mergeCell ref="G1561:H1561"/>
    <mergeCell ref="G1562:H1562"/>
    <mergeCell ref="D786:I786"/>
    <mergeCell ref="B822:H822"/>
    <mergeCell ref="B882:H882"/>
    <mergeCell ref="E493:F493"/>
    <mergeCell ref="G493:H493"/>
    <mergeCell ref="E494:F494"/>
    <mergeCell ref="G484:H484"/>
    <mergeCell ref="G485:H485"/>
    <mergeCell ref="B486:H486"/>
    <mergeCell ref="G479:H479"/>
    <mergeCell ref="B482:H482"/>
    <mergeCell ref="B581:F581"/>
    <mergeCell ref="E568:F568"/>
    <mergeCell ref="B560:J560"/>
    <mergeCell ref="B556:H556"/>
    <mergeCell ref="D673:I673"/>
    <mergeCell ref="H566:I566"/>
    <mergeCell ref="H567:I567"/>
    <mergeCell ref="H568:I568"/>
    <mergeCell ref="B1563:H1563"/>
    <mergeCell ref="B525:H525"/>
    <mergeCell ref="B526:H526"/>
    <mergeCell ref="B527:H527"/>
    <mergeCell ref="B529:H529"/>
    <mergeCell ref="B530:H530"/>
    <mergeCell ref="B531:H531"/>
    <mergeCell ref="B824:H824"/>
    <mergeCell ref="B816:H816"/>
    <mergeCell ref="B817:H817"/>
    <mergeCell ref="B818:H818"/>
    <mergeCell ref="B820:H820"/>
    <mergeCell ref="B821:H821"/>
    <mergeCell ref="B840:H840"/>
    <mergeCell ref="B841:H841"/>
    <mergeCell ref="B825:H825"/>
    <mergeCell ref="B717:H717"/>
    <mergeCell ref="D718:I718"/>
    <mergeCell ref="B719:H719"/>
    <mergeCell ref="B488:H488"/>
    <mergeCell ref="B489:H489"/>
    <mergeCell ref="B490:H490"/>
    <mergeCell ref="B628:H628"/>
    <mergeCell ref="B629:H629"/>
    <mergeCell ref="B631:H631"/>
    <mergeCell ref="B632:H632"/>
    <mergeCell ref="B617:H617"/>
    <mergeCell ref="B618:H618"/>
    <mergeCell ref="B619:H619"/>
    <mergeCell ref="B557:H557"/>
    <mergeCell ref="B558:H558"/>
    <mergeCell ref="B512:H512"/>
    <mergeCell ref="B514:H514"/>
    <mergeCell ref="B515:H515"/>
    <mergeCell ref="B622:H622"/>
    <mergeCell ref="B623:H623"/>
    <mergeCell ref="B624:H624"/>
    <mergeCell ref="B544:H544"/>
    <mergeCell ref="B545:H545"/>
    <mergeCell ref="B546:H546"/>
    <mergeCell ref="B548:H548"/>
    <mergeCell ref="B549:H549"/>
    <mergeCell ref="B510:H510"/>
    <mergeCell ref="B511:H511"/>
    <mergeCell ref="E564:F564"/>
    <mergeCell ref="E570:F570"/>
    <mergeCell ref="E571:F571"/>
    <mergeCell ref="B688:H688"/>
    <mergeCell ref="B460:H460"/>
    <mergeCell ref="B463:H463"/>
    <mergeCell ref="B464:H464"/>
    <mergeCell ref="D457:I457"/>
    <mergeCell ref="B474:H474"/>
    <mergeCell ref="G478:H478"/>
    <mergeCell ref="B329:H329"/>
    <mergeCell ref="B330:H330"/>
    <mergeCell ref="D323:I323"/>
    <mergeCell ref="B293:H293"/>
    <mergeCell ref="B289:H289"/>
    <mergeCell ref="B326:H326"/>
    <mergeCell ref="D340:I340"/>
    <mergeCell ref="B307:H307"/>
    <mergeCell ref="D315:I315"/>
    <mergeCell ref="D327:I327"/>
    <mergeCell ref="B716:H716"/>
    <mergeCell ref="B689:H689"/>
    <mergeCell ref="D690:I690"/>
    <mergeCell ref="B691:H691"/>
    <mergeCell ref="B692:H692"/>
    <mergeCell ref="B693:H693"/>
    <mergeCell ref="G540:J540"/>
    <mergeCell ref="G541:J541"/>
    <mergeCell ref="G542:J542"/>
    <mergeCell ref="D532:I532"/>
    <mergeCell ref="B533:H533"/>
    <mergeCell ref="B534:H534"/>
    <mergeCell ref="B535:H535"/>
    <mergeCell ref="J479:J481"/>
    <mergeCell ref="E492:F492"/>
    <mergeCell ref="G492:H492"/>
    <mergeCell ref="D348:I348"/>
    <mergeCell ref="G494:H494"/>
    <mergeCell ref="E495:F495"/>
    <mergeCell ref="G495:H495"/>
    <mergeCell ref="E496:F496"/>
    <mergeCell ref="B235:H235"/>
    <mergeCell ref="B237:H237"/>
    <mergeCell ref="D236:I236"/>
    <mergeCell ref="D240:I240"/>
    <mergeCell ref="B255:H255"/>
    <mergeCell ref="B251:H251"/>
    <mergeCell ref="B250:H250"/>
    <mergeCell ref="B278:H278"/>
    <mergeCell ref="B279:H279"/>
    <mergeCell ref="B280:H280"/>
    <mergeCell ref="D302:I302"/>
    <mergeCell ref="B268:H268"/>
    <mergeCell ref="B295:H295"/>
    <mergeCell ref="B299:H299"/>
    <mergeCell ref="D244:I244"/>
    <mergeCell ref="B245:H245"/>
    <mergeCell ref="B246:H246"/>
    <mergeCell ref="B247:H247"/>
    <mergeCell ref="D269:I269"/>
    <mergeCell ref="B270:H270"/>
    <mergeCell ref="B271:H271"/>
    <mergeCell ref="B238:H238"/>
    <mergeCell ref="B239:H239"/>
    <mergeCell ref="B242:H242"/>
    <mergeCell ref="D471:I471"/>
    <mergeCell ref="B479:E479"/>
    <mergeCell ref="B478:E478"/>
    <mergeCell ref="E569:F569"/>
    <mergeCell ref="E573:F573"/>
    <mergeCell ref="E574:F574"/>
    <mergeCell ref="E575:F575"/>
    <mergeCell ref="B229:H229"/>
    <mergeCell ref="B230:H230"/>
    <mergeCell ref="B233:H233"/>
    <mergeCell ref="B234:H234"/>
    <mergeCell ref="B208:H208"/>
    <mergeCell ref="B209:H209"/>
    <mergeCell ref="B212:H212"/>
    <mergeCell ref="B225:H225"/>
    <mergeCell ref="B226:H226"/>
    <mergeCell ref="B430:H430"/>
    <mergeCell ref="B313:H313"/>
    <mergeCell ref="B316:H316"/>
    <mergeCell ref="B404:H404"/>
    <mergeCell ref="B406:H406"/>
    <mergeCell ref="D399:I399"/>
    <mergeCell ref="D427:I427"/>
    <mergeCell ref="H417:I417"/>
    <mergeCell ref="D306:I306"/>
    <mergeCell ref="D310:I310"/>
    <mergeCell ref="B303:H303"/>
    <mergeCell ref="B343:H343"/>
    <mergeCell ref="B243:H243"/>
    <mergeCell ref="B342:H342"/>
    <mergeCell ref="B386:H386"/>
    <mergeCell ref="B387:H387"/>
    <mergeCell ref="B304:H304"/>
    <mergeCell ref="B305:H305"/>
    <mergeCell ref="B501:H501"/>
    <mergeCell ref="J748:J749"/>
    <mergeCell ref="B664:H664"/>
    <mergeCell ref="B666:H666"/>
    <mergeCell ref="B667:H667"/>
    <mergeCell ref="B668:H668"/>
    <mergeCell ref="B670:H670"/>
    <mergeCell ref="B671:H671"/>
    <mergeCell ref="B672:H672"/>
    <mergeCell ref="B674:H674"/>
    <mergeCell ref="B675:H675"/>
    <mergeCell ref="B676:H676"/>
    <mergeCell ref="B679:H679"/>
    <mergeCell ref="B680:H680"/>
    <mergeCell ref="B585:H585"/>
    <mergeCell ref="B586:H586"/>
    <mergeCell ref="B588:H588"/>
    <mergeCell ref="B589:H589"/>
    <mergeCell ref="B737:H737"/>
    <mergeCell ref="F742:H742"/>
    <mergeCell ref="F743:H743"/>
    <mergeCell ref="D645:I645"/>
    <mergeCell ref="B744:H744"/>
    <mergeCell ref="F747:H747"/>
    <mergeCell ref="F748:H748"/>
    <mergeCell ref="F749:H749"/>
    <mergeCell ref="B590:H590"/>
    <mergeCell ref="B593:H593"/>
    <mergeCell ref="D678:I678"/>
    <mergeCell ref="D734:I734"/>
    <mergeCell ref="D699:I699"/>
    <mergeCell ref="D697:I697"/>
    <mergeCell ref="D630:I630"/>
    <mergeCell ref="B328:H328"/>
    <mergeCell ref="B337:H337"/>
    <mergeCell ref="B339:H339"/>
    <mergeCell ref="D336:I336"/>
    <mergeCell ref="B311:H311"/>
    <mergeCell ref="B318:H318"/>
    <mergeCell ref="D282:I282"/>
    <mergeCell ref="B283:H283"/>
    <mergeCell ref="B300:H300"/>
    <mergeCell ref="B114:H114"/>
    <mergeCell ref="D286:I286"/>
    <mergeCell ref="B322:H322"/>
    <mergeCell ref="D290:I290"/>
    <mergeCell ref="D294:I294"/>
    <mergeCell ref="B140:H140"/>
    <mergeCell ref="D141:I141"/>
    <mergeCell ref="B142:H142"/>
    <mergeCell ref="D137:I137"/>
    <mergeCell ref="D149:I149"/>
    <mergeCell ref="D178:I178"/>
    <mergeCell ref="B132:H132"/>
    <mergeCell ref="D252:I252"/>
    <mergeCell ref="B228:H228"/>
    <mergeCell ref="B254:H254"/>
    <mergeCell ref="B249:H249"/>
    <mergeCell ref="D248:I248"/>
    <mergeCell ref="B291:H291"/>
    <mergeCell ref="B241:H241"/>
    <mergeCell ref="B172:H172"/>
    <mergeCell ref="B168:H168"/>
    <mergeCell ref="D223:I223"/>
    <mergeCell ref="B224:H224"/>
    <mergeCell ref="B176:H176"/>
    <mergeCell ref="B179:H179"/>
    <mergeCell ref="B180:H180"/>
    <mergeCell ref="B181:H181"/>
    <mergeCell ref="D194:I194"/>
    <mergeCell ref="D198:I198"/>
    <mergeCell ref="D202:I202"/>
    <mergeCell ref="B191:H191"/>
    <mergeCell ref="B120:H120"/>
    <mergeCell ref="B159:H159"/>
    <mergeCell ref="B161:H161"/>
    <mergeCell ref="B163:H163"/>
    <mergeCell ref="B164:H164"/>
    <mergeCell ref="B169:H169"/>
    <mergeCell ref="B193:H193"/>
    <mergeCell ref="B195:H195"/>
    <mergeCell ref="B150:H150"/>
    <mergeCell ref="D154:I154"/>
    <mergeCell ref="D158:I158"/>
    <mergeCell ref="B196:H196"/>
    <mergeCell ref="B197:H197"/>
    <mergeCell ref="B199:H199"/>
    <mergeCell ref="B183:H183"/>
    <mergeCell ref="D186:I186"/>
    <mergeCell ref="D121:I121"/>
    <mergeCell ref="D174:I174"/>
    <mergeCell ref="B146:H146"/>
    <mergeCell ref="D133:I133"/>
    <mergeCell ref="B134:H134"/>
    <mergeCell ref="B135:H135"/>
    <mergeCell ref="B136:H136"/>
    <mergeCell ref="B138:H138"/>
    <mergeCell ref="B139:H139"/>
    <mergeCell ref="B131:H131"/>
    <mergeCell ref="D145:I145"/>
    <mergeCell ref="B147:H147"/>
    <mergeCell ref="B148:H148"/>
    <mergeCell ref="B151:H151"/>
    <mergeCell ref="B152:H152"/>
    <mergeCell ref="D129:I129"/>
    <mergeCell ref="B130:H130"/>
    <mergeCell ref="B106:F106"/>
    <mergeCell ref="B107:F107"/>
    <mergeCell ref="B108:H108"/>
    <mergeCell ref="D24:I24"/>
    <mergeCell ref="D12:I12"/>
    <mergeCell ref="D15:I15"/>
    <mergeCell ref="D3:J3"/>
    <mergeCell ref="D4:J4"/>
    <mergeCell ref="D5:J5"/>
    <mergeCell ref="B6:J6"/>
    <mergeCell ref="C7:H7"/>
    <mergeCell ref="C8:H8"/>
    <mergeCell ref="D21:I21"/>
    <mergeCell ref="D18:I18"/>
    <mergeCell ref="C9:H9"/>
    <mergeCell ref="C10:H10"/>
    <mergeCell ref="D74:I74"/>
    <mergeCell ref="B83:H83"/>
    <mergeCell ref="D84:I84"/>
    <mergeCell ref="B77:H77"/>
    <mergeCell ref="B37:F37"/>
    <mergeCell ref="B38:F38"/>
    <mergeCell ref="C16:F16"/>
    <mergeCell ref="B17:F17"/>
    <mergeCell ref="C19:H19"/>
    <mergeCell ref="B20:H20"/>
    <mergeCell ref="C22:F22"/>
    <mergeCell ref="B23:F23"/>
    <mergeCell ref="C25:F25"/>
    <mergeCell ref="B26:F26"/>
    <mergeCell ref="C28:H28"/>
    <mergeCell ref="B29:H29"/>
    <mergeCell ref="C65:F65"/>
    <mergeCell ref="B66:F66"/>
    <mergeCell ref="B67:H67"/>
    <mergeCell ref="D27:I27"/>
    <mergeCell ref="D44:I44"/>
    <mergeCell ref="D48:I48"/>
    <mergeCell ref="D52:I52"/>
    <mergeCell ref="D56:I56"/>
    <mergeCell ref="D33:I33"/>
    <mergeCell ref="D30:I30"/>
    <mergeCell ref="D36:I36"/>
    <mergeCell ref="C45:F45"/>
    <mergeCell ref="B46:F46"/>
    <mergeCell ref="C49:F49"/>
    <mergeCell ref="B50:F50"/>
    <mergeCell ref="C53:F53"/>
    <mergeCell ref="B54:F54"/>
    <mergeCell ref="C31:H31"/>
    <mergeCell ref="B32:H32"/>
    <mergeCell ref="C34:H34"/>
    <mergeCell ref="B35:H35"/>
    <mergeCell ref="D39:I39"/>
    <mergeCell ref="C40:H40"/>
    <mergeCell ref="B41:H41"/>
    <mergeCell ref="B55:H55"/>
    <mergeCell ref="B51:H51"/>
    <mergeCell ref="B47:H47"/>
    <mergeCell ref="C57:F57"/>
    <mergeCell ref="B58:F58"/>
    <mergeCell ref="C61:F61"/>
    <mergeCell ref="B62:F62"/>
    <mergeCell ref="H423:I423"/>
    <mergeCell ref="H424:I424"/>
    <mergeCell ref="D500:I500"/>
    <mergeCell ref="D439:I439"/>
    <mergeCell ref="D551:I551"/>
    <mergeCell ref="B301:H301"/>
    <mergeCell ref="B469:H469"/>
    <mergeCell ref="B470:H470"/>
    <mergeCell ref="B472:H472"/>
    <mergeCell ref="B473:H473"/>
    <mergeCell ref="B499:H499"/>
    <mergeCell ref="D483:I483"/>
    <mergeCell ref="D477:I477"/>
    <mergeCell ref="B353:H353"/>
    <mergeCell ref="B354:H354"/>
    <mergeCell ref="B355:H355"/>
    <mergeCell ref="B357:H357"/>
    <mergeCell ref="B358:H358"/>
    <mergeCell ref="B359:H359"/>
    <mergeCell ref="B398:H398"/>
    <mergeCell ref="B454:H454"/>
    <mergeCell ref="B455:H455"/>
    <mergeCell ref="D105:I105"/>
    <mergeCell ref="D109:I109"/>
    <mergeCell ref="D117:I117"/>
    <mergeCell ref="B341:H341"/>
    <mergeCell ref="B491:J491"/>
    <mergeCell ref="J493:J498"/>
    <mergeCell ref="B468:H468"/>
    <mergeCell ref="D395:I395"/>
    <mergeCell ref="D431:I431"/>
    <mergeCell ref="D405:I405"/>
    <mergeCell ref="H418:I418"/>
    <mergeCell ref="H425:I425"/>
    <mergeCell ref="H422:I422"/>
    <mergeCell ref="B550:H550"/>
    <mergeCell ref="B552:H552"/>
    <mergeCell ref="B553:H553"/>
    <mergeCell ref="B554:H554"/>
    <mergeCell ref="D547:I547"/>
    <mergeCell ref="D528:I528"/>
    <mergeCell ref="G537:J537"/>
    <mergeCell ref="D543:I543"/>
    <mergeCell ref="D524:I524"/>
    <mergeCell ref="G520:J520"/>
    <mergeCell ref="G521:J521"/>
    <mergeCell ref="G538:J538"/>
    <mergeCell ref="G539:J539"/>
    <mergeCell ref="D467:I467"/>
    <mergeCell ref="B502:H502"/>
    <mergeCell ref="B503:H503"/>
    <mergeCell ref="B505:H505"/>
    <mergeCell ref="B506:H506"/>
    <mergeCell ref="B507:H507"/>
    <mergeCell ref="B480:E480"/>
    <mergeCell ref="G480:H480"/>
    <mergeCell ref="B481:E481"/>
    <mergeCell ref="G481:H481"/>
    <mergeCell ref="B458:H458"/>
    <mergeCell ref="B459:H459"/>
    <mergeCell ref="B441:H441"/>
    <mergeCell ref="B442:H442"/>
    <mergeCell ref="B444:H444"/>
    <mergeCell ref="B445:H445"/>
    <mergeCell ref="B432:H432"/>
    <mergeCell ref="B407:H407"/>
    <mergeCell ref="B408:H408"/>
    <mergeCell ref="B428:H428"/>
    <mergeCell ref="B429:H429"/>
    <mergeCell ref="G522:J522"/>
    <mergeCell ref="G523:J523"/>
    <mergeCell ref="B433:H433"/>
    <mergeCell ref="B434:H434"/>
    <mergeCell ref="B436:H436"/>
    <mergeCell ref="B437:H437"/>
    <mergeCell ref="B438:H438"/>
    <mergeCell ref="B440:H440"/>
    <mergeCell ref="D509:I509"/>
    <mergeCell ref="B465:H465"/>
    <mergeCell ref="G496:H496"/>
    <mergeCell ref="E497:F497"/>
    <mergeCell ref="G497:H497"/>
    <mergeCell ref="E498:F498"/>
    <mergeCell ref="G498:H498"/>
    <mergeCell ref="D513:I513"/>
    <mergeCell ref="G519:J519"/>
    <mergeCell ref="B448:H448"/>
    <mergeCell ref="B449:H449"/>
    <mergeCell ref="B450:H450"/>
    <mergeCell ref="D487:I487"/>
    <mergeCell ref="B492:C492"/>
    <mergeCell ref="D504:I504"/>
    <mergeCell ref="D1552:I1552"/>
    <mergeCell ref="B1554:C1554"/>
    <mergeCell ref="D815:I815"/>
    <mergeCell ref="B1558:C1558"/>
    <mergeCell ref="D765:I765"/>
    <mergeCell ref="D778:I778"/>
    <mergeCell ref="D819:I819"/>
    <mergeCell ref="D1556:I1556"/>
    <mergeCell ref="D805:I805"/>
    <mergeCell ref="E797:F797"/>
    <mergeCell ref="E795:F795"/>
    <mergeCell ref="G801:H801"/>
    <mergeCell ref="E796:F796"/>
    <mergeCell ref="B793:D793"/>
    <mergeCell ref="E793:F793"/>
    <mergeCell ref="D843:I843"/>
    <mergeCell ref="H581:I581"/>
    <mergeCell ref="D621:I621"/>
    <mergeCell ref="D626:I626"/>
    <mergeCell ref="D669:I669"/>
    <mergeCell ref="D649:I649"/>
    <mergeCell ref="D636:I636"/>
    <mergeCell ref="D596:I596"/>
    <mergeCell ref="D604:I604"/>
    <mergeCell ref="D600:I600"/>
    <mergeCell ref="D827:I827"/>
    <mergeCell ref="B828:H828"/>
    <mergeCell ref="G802:H802"/>
    <mergeCell ref="B835:H835"/>
    <mergeCell ref="B836:H836"/>
    <mergeCell ref="D714:I714"/>
    <mergeCell ref="B715:H715"/>
    <mergeCell ref="D447:I447"/>
    <mergeCell ref="D435:I435"/>
    <mergeCell ref="E565:F565"/>
    <mergeCell ref="E566:F566"/>
    <mergeCell ref="J76:J77"/>
    <mergeCell ref="B63:H63"/>
    <mergeCell ref="B59:H59"/>
    <mergeCell ref="B75:F75"/>
    <mergeCell ref="B76:F76"/>
    <mergeCell ref="B111:H111"/>
    <mergeCell ref="B81:F81"/>
    <mergeCell ref="B82:F82"/>
    <mergeCell ref="J82:J83"/>
    <mergeCell ref="J86:J87"/>
    <mergeCell ref="B92:F92"/>
    <mergeCell ref="J98:J99"/>
    <mergeCell ref="J102:J103"/>
    <mergeCell ref="J110:J112"/>
    <mergeCell ref="J107:J108"/>
    <mergeCell ref="B85:H85"/>
    <mergeCell ref="B86:H86"/>
    <mergeCell ref="B87:H87"/>
    <mergeCell ref="D80:I80"/>
    <mergeCell ref="C69:F69"/>
    <mergeCell ref="J123:J124"/>
    <mergeCell ref="B308:H308"/>
    <mergeCell ref="J429:J430"/>
    <mergeCell ref="J437:J438"/>
    <mergeCell ref="J441:J442"/>
    <mergeCell ref="J445:J446"/>
    <mergeCell ref="J449:J450"/>
    <mergeCell ref="D453:I453"/>
    <mergeCell ref="B70:F70"/>
    <mergeCell ref="B71:H71"/>
    <mergeCell ref="D91:I91"/>
    <mergeCell ref="D100:I100"/>
    <mergeCell ref="B101:H101"/>
    <mergeCell ref="B102:H102"/>
    <mergeCell ref="D96:I96"/>
    <mergeCell ref="D60:I60"/>
    <mergeCell ref="D64:I64"/>
    <mergeCell ref="D68:I68"/>
    <mergeCell ref="B93:F94"/>
    <mergeCell ref="B99:H99"/>
    <mergeCell ref="J127:J128"/>
    <mergeCell ref="J131:J132"/>
    <mergeCell ref="B95:H95"/>
    <mergeCell ref="J93:J95"/>
    <mergeCell ref="B110:H110"/>
    <mergeCell ref="B115:H115"/>
    <mergeCell ref="J115:J116"/>
    <mergeCell ref="J119:J120"/>
    <mergeCell ref="B112:H112"/>
    <mergeCell ref="D113:I113"/>
    <mergeCell ref="B116:H116"/>
    <mergeCell ref="D125:I125"/>
    <mergeCell ref="B122:H122"/>
    <mergeCell ref="B123:H123"/>
    <mergeCell ref="B124:H124"/>
    <mergeCell ref="B126:H126"/>
    <mergeCell ref="B127:H127"/>
    <mergeCell ref="B128:H128"/>
    <mergeCell ref="B103:H103"/>
    <mergeCell ref="J143:J144"/>
    <mergeCell ref="J147:J148"/>
    <mergeCell ref="J151:J152"/>
    <mergeCell ref="D219:I219"/>
    <mergeCell ref="J209:J210"/>
    <mergeCell ref="J213:J214"/>
    <mergeCell ref="J217:J218"/>
    <mergeCell ref="J156:J157"/>
    <mergeCell ref="J160:J161"/>
    <mergeCell ref="J164:J165"/>
    <mergeCell ref="J168:J169"/>
    <mergeCell ref="J172:J173"/>
    <mergeCell ref="J176:J177"/>
    <mergeCell ref="J180:J181"/>
    <mergeCell ref="J184:J185"/>
    <mergeCell ref="J188:J189"/>
    <mergeCell ref="J192:J193"/>
    <mergeCell ref="J196:J197"/>
    <mergeCell ref="J200:J201"/>
    <mergeCell ref="J204:J205"/>
    <mergeCell ref="B155:F155"/>
    <mergeCell ref="B156:F156"/>
    <mergeCell ref="B165:H165"/>
    <mergeCell ref="B167:H167"/>
    <mergeCell ref="B144:H144"/>
    <mergeCell ref="B204:H204"/>
    <mergeCell ref="B184:H184"/>
    <mergeCell ref="B185:H185"/>
    <mergeCell ref="B187:H187"/>
    <mergeCell ref="B188:H188"/>
    <mergeCell ref="B189:H189"/>
    <mergeCell ref="B175:H175"/>
    <mergeCell ref="J221:J222"/>
    <mergeCell ref="B222:H222"/>
    <mergeCell ref="J229:J230"/>
    <mergeCell ref="J225:J226"/>
    <mergeCell ref="J234:J235"/>
    <mergeCell ref="J238:J239"/>
    <mergeCell ref="J242:J243"/>
    <mergeCell ref="J250:J251"/>
    <mergeCell ref="J254:J255"/>
    <mergeCell ref="D227:I227"/>
    <mergeCell ref="D232:I232"/>
    <mergeCell ref="B253:H253"/>
    <mergeCell ref="B216:H216"/>
    <mergeCell ref="B217:H217"/>
    <mergeCell ref="J246:J247"/>
    <mergeCell ref="B118:H118"/>
    <mergeCell ref="B119:H119"/>
    <mergeCell ref="B203:H203"/>
    <mergeCell ref="B177:H177"/>
    <mergeCell ref="B171:H171"/>
    <mergeCell ref="B220:H220"/>
    <mergeCell ref="B221:H221"/>
    <mergeCell ref="D170:I170"/>
    <mergeCell ref="D207:I207"/>
    <mergeCell ref="D211:I211"/>
    <mergeCell ref="D215:I215"/>
    <mergeCell ref="B205:H205"/>
    <mergeCell ref="B200:H200"/>
    <mergeCell ref="B201:H201"/>
    <mergeCell ref="D182:I182"/>
    <mergeCell ref="J135:J136"/>
    <mergeCell ref="J139:J140"/>
    <mergeCell ref="J259:J260"/>
    <mergeCell ref="J263:J264"/>
    <mergeCell ref="J267:J268"/>
    <mergeCell ref="J275:J276"/>
    <mergeCell ref="J279:J280"/>
    <mergeCell ref="B284:H284"/>
    <mergeCell ref="B288:H288"/>
    <mergeCell ref="J284:J285"/>
    <mergeCell ref="J288:J289"/>
    <mergeCell ref="J292:J293"/>
    <mergeCell ref="J296:J297"/>
    <mergeCell ref="J300:J301"/>
    <mergeCell ref="J304:J305"/>
    <mergeCell ref="J308:J309"/>
    <mergeCell ref="J312:J313"/>
    <mergeCell ref="J321:J322"/>
    <mergeCell ref="J325:J326"/>
    <mergeCell ref="B297:H297"/>
    <mergeCell ref="B287:H287"/>
    <mergeCell ref="B285:H285"/>
    <mergeCell ref="D298:I298"/>
    <mergeCell ref="B296:H296"/>
    <mergeCell ref="B312:H312"/>
    <mergeCell ref="B324:H324"/>
    <mergeCell ref="B325:H325"/>
    <mergeCell ref="D319:I319"/>
    <mergeCell ref="B320:H320"/>
    <mergeCell ref="B321:H321"/>
    <mergeCell ref="J329:J330"/>
    <mergeCell ref="J333:J334"/>
    <mergeCell ref="J338:J339"/>
    <mergeCell ref="J342:J343"/>
    <mergeCell ref="B338:H338"/>
    <mergeCell ref="D344:I344"/>
    <mergeCell ref="J433:J434"/>
    <mergeCell ref="J812:J813"/>
    <mergeCell ref="D810:I810"/>
    <mergeCell ref="B811:E811"/>
    <mergeCell ref="B812:E812"/>
    <mergeCell ref="B801:D802"/>
    <mergeCell ref="D792:I792"/>
    <mergeCell ref="B484:D484"/>
    <mergeCell ref="B485:D485"/>
    <mergeCell ref="J794:J797"/>
    <mergeCell ref="B561:J561"/>
    <mergeCell ref="E562:F562"/>
    <mergeCell ref="B562:D562"/>
    <mergeCell ref="H562:I562"/>
    <mergeCell ref="B350:H350"/>
    <mergeCell ref="J350:J351"/>
    <mergeCell ref="B351:H351"/>
    <mergeCell ref="B456:H456"/>
    <mergeCell ref="B414:J414"/>
    <mergeCell ref="B415:D415"/>
    <mergeCell ref="B416:D418"/>
    <mergeCell ref="J416:J418"/>
    <mergeCell ref="E418:G418"/>
    <mergeCell ref="B419:J419"/>
    <mergeCell ref="B420:D420"/>
    <mergeCell ref="B421:D426"/>
    <mergeCell ref="E572:F572"/>
    <mergeCell ref="D587:I587"/>
    <mergeCell ref="D592:I592"/>
    <mergeCell ref="H563:I563"/>
    <mergeCell ref="H564:I564"/>
    <mergeCell ref="E577:F577"/>
    <mergeCell ref="E578:F578"/>
    <mergeCell ref="E580:F580"/>
    <mergeCell ref="E563:F563"/>
    <mergeCell ref="D612:I612"/>
    <mergeCell ref="D760:I760"/>
    <mergeCell ref="E794:F794"/>
    <mergeCell ref="J801:J802"/>
    <mergeCell ref="B798:H798"/>
    <mergeCell ref="E567:F567"/>
    <mergeCell ref="J346:J347"/>
    <mergeCell ref="B347:H347"/>
    <mergeCell ref="J421:J426"/>
    <mergeCell ref="E426:G426"/>
    <mergeCell ref="H426:I426"/>
    <mergeCell ref="H415:I415"/>
    <mergeCell ref="H420:I420"/>
    <mergeCell ref="J455:J456"/>
    <mergeCell ref="B396:E396"/>
    <mergeCell ref="H569:I569"/>
    <mergeCell ref="H570:I570"/>
    <mergeCell ref="H571:I571"/>
    <mergeCell ref="D756:I756"/>
    <mergeCell ref="D745:I745"/>
    <mergeCell ref="D740:I740"/>
    <mergeCell ref="H421:I421"/>
    <mergeCell ref="D443:I443"/>
    <mergeCell ref="B866:F866"/>
    <mergeCell ref="J866:J867"/>
    <mergeCell ref="B867:H867"/>
    <mergeCell ref="D868:I868"/>
    <mergeCell ref="B869:H869"/>
    <mergeCell ref="J869:J871"/>
    <mergeCell ref="B870:H870"/>
    <mergeCell ref="B871:H871"/>
    <mergeCell ref="B829:H829"/>
    <mergeCell ref="B832:H832"/>
    <mergeCell ref="B830:H830"/>
    <mergeCell ref="B831:H831"/>
    <mergeCell ref="J829:J831"/>
    <mergeCell ref="D850:I850"/>
    <mergeCell ref="B851:F851"/>
    <mergeCell ref="B852:F853"/>
    <mergeCell ref="J852:J854"/>
    <mergeCell ref="B854:H854"/>
    <mergeCell ref="D855:I855"/>
    <mergeCell ref="B856:H856"/>
    <mergeCell ref="D833:I833"/>
    <mergeCell ref="B834:H834"/>
    <mergeCell ref="D859:I859"/>
    <mergeCell ref="B860:H860"/>
    <mergeCell ref="B861:H861"/>
    <mergeCell ref="J861:J862"/>
    <mergeCell ref="B862:H862"/>
    <mergeCell ref="B865:F865"/>
    <mergeCell ref="B857:H857"/>
    <mergeCell ref="J857:J858"/>
    <mergeCell ref="B858:H858"/>
    <mergeCell ref="D864:I864"/>
    <mergeCell ref="D888:I888"/>
    <mergeCell ref="B889:H889"/>
    <mergeCell ref="B890:H890"/>
    <mergeCell ref="J890:J891"/>
    <mergeCell ref="B891:H891"/>
    <mergeCell ref="D896:I896"/>
    <mergeCell ref="B897:H897"/>
    <mergeCell ref="B898:H898"/>
    <mergeCell ref="J898:J899"/>
    <mergeCell ref="B899:H899"/>
    <mergeCell ref="D872:I872"/>
    <mergeCell ref="B873:H873"/>
    <mergeCell ref="B874:H874"/>
    <mergeCell ref="J874:J875"/>
    <mergeCell ref="B875:H875"/>
    <mergeCell ref="D876:I876"/>
    <mergeCell ref="B877:H877"/>
    <mergeCell ref="B878:H878"/>
    <mergeCell ref="J878:J879"/>
    <mergeCell ref="B879:H879"/>
    <mergeCell ref="D884:I884"/>
    <mergeCell ref="B885:H885"/>
    <mergeCell ref="B886:H886"/>
    <mergeCell ref="J886:J887"/>
    <mergeCell ref="B887:H887"/>
    <mergeCell ref="D892:I892"/>
    <mergeCell ref="B893:H893"/>
    <mergeCell ref="B894:H894"/>
    <mergeCell ref="J894:J895"/>
    <mergeCell ref="B895:H895"/>
    <mergeCell ref="D880:I880"/>
    <mergeCell ref="B881:H881"/>
    <mergeCell ref="D900:I900"/>
    <mergeCell ref="B901:H901"/>
    <mergeCell ref="B902:H902"/>
    <mergeCell ref="J902:J903"/>
    <mergeCell ref="B903:H903"/>
    <mergeCell ref="D904:I904"/>
    <mergeCell ref="B905:H905"/>
    <mergeCell ref="B906:H906"/>
    <mergeCell ref="J906:J907"/>
    <mergeCell ref="B907:H907"/>
    <mergeCell ref="D908:I908"/>
    <mergeCell ref="B909:H909"/>
    <mergeCell ref="B910:H910"/>
    <mergeCell ref="J910:J911"/>
    <mergeCell ref="B911:H911"/>
    <mergeCell ref="D913:I913"/>
    <mergeCell ref="B914:F914"/>
    <mergeCell ref="B915:F915"/>
    <mergeCell ref="J915:J916"/>
    <mergeCell ref="B916:H916"/>
    <mergeCell ref="D917:I917"/>
    <mergeCell ref="B918:H918"/>
    <mergeCell ref="B919:H919"/>
    <mergeCell ref="J919:J920"/>
    <mergeCell ref="B920:H920"/>
    <mergeCell ref="D921:I921"/>
    <mergeCell ref="B922:H922"/>
    <mergeCell ref="B923:H923"/>
    <mergeCell ref="J923:J924"/>
    <mergeCell ref="B924:H924"/>
    <mergeCell ref="D925:I925"/>
    <mergeCell ref="B926:H926"/>
    <mergeCell ref="B927:H927"/>
    <mergeCell ref="J927:J928"/>
    <mergeCell ref="B928:H928"/>
    <mergeCell ref="D929:I929"/>
    <mergeCell ref="B930:H930"/>
    <mergeCell ref="B931:H931"/>
    <mergeCell ref="J931:J932"/>
    <mergeCell ref="B932:H932"/>
    <mergeCell ref="D933:I933"/>
    <mergeCell ref="B934:H934"/>
    <mergeCell ref="B935:H935"/>
    <mergeCell ref="J935:J936"/>
    <mergeCell ref="B936:H936"/>
    <mergeCell ref="D937:I937"/>
    <mergeCell ref="B938:H938"/>
    <mergeCell ref="B939:H939"/>
    <mergeCell ref="J939:J940"/>
    <mergeCell ref="B940:H940"/>
    <mergeCell ref="D941:I941"/>
    <mergeCell ref="B942:H942"/>
    <mergeCell ref="B943:H943"/>
    <mergeCell ref="J943:J944"/>
    <mergeCell ref="B944:H944"/>
    <mergeCell ref="D945:I945"/>
    <mergeCell ref="B946:H946"/>
    <mergeCell ref="B947:H947"/>
    <mergeCell ref="J947:J948"/>
    <mergeCell ref="B948:H948"/>
    <mergeCell ref="D949:I949"/>
    <mergeCell ref="B950:H950"/>
    <mergeCell ref="B951:H951"/>
    <mergeCell ref="J951:J952"/>
    <mergeCell ref="B952:H952"/>
    <mergeCell ref="D953:I953"/>
    <mergeCell ref="B954:H954"/>
    <mergeCell ref="B955:H955"/>
    <mergeCell ref="J955:J956"/>
    <mergeCell ref="B956:H956"/>
    <mergeCell ref="D957:I957"/>
    <mergeCell ref="B958:H958"/>
    <mergeCell ref="B959:H959"/>
    <mergeCell ref="J959:J960"/>
    <mergeCell ref="B960:H960"/>
    <mergeCell ref="D961:I961"/>
    <mergeCell ref="B962:H962"/>
    <mergeCell ref="B963:H963"/>
    <mergeCell ref="J963:J964"/>
    <mergeCell ref="B964:H964"/>
    <mergeCell ref="D966:I966"/>
    <mergeCell ref="B967:H967"/>
    <mergeCell ref="B968:H968"/>
    <mergeCell ref="J968:J969"/>
    <mergeCell ref="B969:H969"/>
    <mergeCell ref="D970:I970"/>
    <mergeCell ref="B971:H971"/>
    <mergeCell ref="B972:H972"/>
    <mergeCell ref="J972:J973"/>
    <mergeCell ref="B973:H973"/>
    <mergeCell ref="D974:I974"/>
    <mergeCell ref="B975:H975"/>
    <mergeCell ref="B976:H976"/>
    <mergeCell ref="J976:J977"/>
    <mergeCell ref="B977:H977"/>
    <mergeCell ref="D978:I978"/>
    <mergeCell ref="B979:H979"/>
    <mergeCell ref="B980:H980"/>
    <mergeCell ref="J980:J981"/>
    <mergeCell ref="B981:H981"/>
    <mergeCell ref="D982:I982"/>
    <mergeCell ref="B983:H983"/>
    <mergeCell ref="B984:H984"/>
    <mergeCell ref="J984:J985"/>
    <mergeCell ref="B985:H985"/>
    <mergeCell ref="D986:I986"/>
    <mergeCell ref="B987:H987"/>
    <mergeCell ref="B988:H988"/>
    <mergeCell ref="J988:J989"/>
    <mergeCell ref="B989:H989"/>
    <mergeCell ref="D991:I991"/>
    <mergeCell ref="B992:H992"/>
    <mergeCell ref="B993:H993"/>
    <mergeCell ref="J993:J994"/>
    <mergeCell ref="B994:H994"/>
    <mergeCell ref="D995:I995"/>
    <mergeCell ref="B996:H996"/>
    <mergeCell ref="B997:H997"/>
    <mergeCell ref="J997:J998"/>
    <mergeCell ref="B998:H998"/>
    <mergeCell ref="D999:I999"/>
    <mergeCell ref="B1000:H1000"/>
    <mergeCell ref="B1001:H1001"/>
    <mergeCell ref="J1001:J1002"/>
    <mergeCell ref="B1002:H1002"/>
    <mergeCell ref="D1003:I1003"/>
    <mergeCell ref="B1004:H1004"/>
    <mergeCell ref="B1005:H1005"/>
    <mergeCell ref="J1005:J1006"/>
    <mergeCell ref="B1006:H1006"/>
    <mergeCell ref="D1007:I1007"/>
    <mergeCell ref="B1008:H1008"/>
    <mergeCell ref="B1009:H1009"/>
    <mergeCell ref="J1009:J1010"/>
    <mergeCell ref="B1010:H1010"/>
    <mergeCell ref="D1011:I1011"/>
    <mergeCell ref="B1012:H1012"/>
    <mergeCell ref="B1013:H1013"/>
    <mergeCell ref="J1013:J1014"/>
    <mergeCell ref="B1014:H1014"/>
    <mergeCell ref="D1028:I1028"/>
    <mergeCell ref="B1029:H1029"/>
    <mergeCell ref="B1030:H1030"/>
    <mergeCell ref="J1030:J1031"/>
    <mergeCell ref="B1031:H1031"/>
    <mergeCell ref="D1032:I1032"/>
    <mergeCell ref="B1033:H1033"/>
    <mergeCell ref="B1034:H1034"/>
    <mergeCell ref="J1034:J1035"/>
    <mergeCell ref="B1035:H1035"/>
    <mergeCell ref="D1037:I1037"/>
    <mergeCell ref="B1038:H1038"/>
    <mergeCell ref="B1039:H1039"/>
    <mergeCell ref="J1039:J1040"/>
    <mergeCell ref="B1040:H1040"/>
    <mergeCell ref="D1016:I1016"/>
    <mergeCell ref="B1017:H1017"/>
    <mergeCell ref="B1018:H1018"/>
    <mergeCell ref="J1018:J1019"/>
    <mergeCell ref="B1019:H1019"/>
    <mergeCell ref="D1020:I1020"/>
    <mergeCell ref="B1021:H1021"/>
    <mergeCell ref="B1022:H1022"/>
    <mergeCell ref="J1022:J1023"/>
    <mergeCell ref="B1023:H1023"/>
    <mergeCell ref="D1024:I1024"/>
    <mergeCell ref="B1025:H1025"/>
    <mergeCell ref="B1026:H1026"/>
    <mergeCell ref="J1026:J1027"/>
    <mergeCell ref="B1027:H1027"/>
    <mergeCell ref="D1041:I1041"/>
    <mergeCell ref="B1042:H1042"/>
    <mergeCell ref="B1043:H1043"/>
    <mergeCell ref="J1043:J1044"/>
    <mergeCell ref="B1044:H1044"/>
    <mergeCell ref="D1045:I1045"/>
    <mergeCell ref="B1046:H1046"/>
    <mergeCell ref="B1047:H1047"/>
    <mergeCell ref="J1047:J1048"/>
    <mergeCell ref="B1048:H1048"/>
    <mergeCell ref="D1049:I1049"/>
    <mergeCell ref="B1050:H1050"/>
    <mergeCell ref="B1051:H1051"/>
    <mergeCell ref="J1051:J1052"/>
    <mergeCell ref="B1052:H1052"/>
    <mergeCell ref="D1053:I1053"/>
    <mergeCell ref="B1054:H1054"/>
    <mergeCell ref="B1055:H1055"/>
    <mergeCell ref="J1055:J1056"/>
    <mergeCell ref="B1056:H1056"/>
    <mergeCell ref="D1057:I1057"/>
    <mergeCell ref="B1058:H1058"/>
    <mergeCell ref="B1059:H1059"/>
    <mergeCell ref="J1059:J1060"/>
    <mergeCell ref="B1060:H1060"/>
    <mergeCell ref="D1065:I1065"/>
    <mergeCell ref="B1066:H1066"/>
    <mergeCell ref="B1067:H1067"/>
    <mergeCell ref="J1067:J1068"/>
    <mergeCell ref="B1068:H1068"/>
    <mergeCell ref="D1069:I1069"/>
    <mergeCell ref="B1070:H1070"/>
    <mergeCell ref="B1071:H1071"/>
    <mergeCell ref="J1071:J1072"/>
    <mergeCell ref="B1072:H1072"/>
    <mergeCell ref="D1061:I1061"/>
    <mergeCell ref="B1062:H1062"/>
    <mergeCell ref="B1063:H1063"/>
    <mergeCell ref="J1063:J1064"/>
    <mergeCell ref="B1064:H1064"/>
    <mergeCell ref="D1074:I1074"/>
    <mergeCell ref="B1075:H1075"/>
    <mergeCell ref="B1076:H1076"/>
    <mergeCell ref="J1076:J1077"/>
    <mergeCell ref="B1077:H1077"/>
    <mergeCell ref="D1078:I1078"/>
    <mergeCell ref="B1079:H1079"/>
    <mergeCell ref="B1080:H1080"/>
    <mergeCell ref="J1080:J1081"/>
    <mergeCell ref="B1081:H1081"/>
    <mergeCell ref="D1082:I1082"/>
    <mergeCell ref="B1083:H1083"/>
    <mergeCell ref="B1084:H1084"/>
    <mergeCell ref="J1084:J1085"/>
    <mergeCell ref="B1085:H1085"/>
    <mergeCell ref="D1090:I1090"/>
    <mergeCell ref="B1091:H1091"/>
    <mergeCell ref="D1086:I1086"/>
    <mergeCell ref="B1087:H1087"/>
    <mergeCell ref="B1088:H1088"/>
    <mergeCell ref="J1088:J1089"/>
    <mergeCell ref="B1089:H1089"/>
    <mergeCell ref="D1103:I1103"/>
    <mergeCell ref="B1104:H1104"/>
    <mergeCell ref="B1105:H1105"/>
    <mergeCell ref="J1105:J1106"/>
    <mergeCell ref="B1106:H1106"/>
    <mergeCell ref="D1107:I1107"/>
    <mergeCell ref="B1108:H1108"/>
    <mergeCell ref="B1092:H1092"/>
    <mergeCell ref="J1092:J1093"/>
    <mergeCell ref="B1093:H1093"/>
    <mergeCell ref="D1094:I1094"/>
    <mergeCell ref="B1095:H1095"/>
    <mergeCell ref="B1096:H1096"/>
    <mergeCell ref="J1096:J1097"/>
    <mergeCell ref="B1097:H1097"/>
    <mergeCell ref="D1099:I1099"/>
    <mergeCell ref="B1100:H1100"/>
    <mergeCell ref="B1101:H1101"/>
    <mergeCell ref="J1101:J1102"/>
    <mergeCell ref="B1102:H1102"/>
    <mergeCell ref="B1109:H1109"/>
    <mergeCell ref="J1109:J1110"/>
    <mergeCell ref="B1110:H1110"/>
    <mergeCell ref="D1112:I1112"/>
    <mergeCell ref="B1113:H1113"/>
    <mergeCell ref="B1114:H1114"/>
    <mergeCell ref="J1114:J1115"/>
    <mergeCell ref="B1115:H1115"/>
    <mergeCell ref="D1116:I1116"/>
    <mergeCell ref="B1117:H1117"/>
    <mergeCell ref="B1118:H1118"/>
    <mergeCell ref="J1118:J1119"/>
    <mergeCell ref="B1119:H1119"/>
    <mergeCell ref="D1120:I1120"/>
    <mergeCell ref="B1121:H1121"/>
    <mergeCell ref="B1122:H1122"/>
    <mergeCell ref="J1122:J1123"/>
    <mergeCell ref="B1123:H1123"/>
    <mergeCell ref="D1124:I1124"/>
    <mergeCell ref="B1125:H1125"/>
    <mergeCell ref="B1126:H1126"/>
    <mergeCell ref="J1126:J1127"/>
    <mergeCell ref="B1127:H1127"/>
    <mergeCell ref="D1132:I1132"/>
    <mergeCell ref="B1133:H1133"/>
    <mergeCell ref="B1134:H1134"/>
    <mergeCell ref="J1134:J1135"/>
    <mergeCell ref="B1135:H1135"/>
    <mergeCell ref="D1136:I1136"/>
    <mergeCell ref="B1137:H1137"/>
    <mergeCell ref="B1138:H1138"/>
    <mergeCell ref="J1138:J1139"/>
    <mergeCell ref="B1139:H1139"/>
    <mergeCell ref="D1142:I1142"/>
    <mergeCell ref="B1143:E1143"/>
    <mergeCell ref="D1128:I1128"/>
    <mergeCell ref="B1129:H1129"/>
    <mergeCell ref="B1130:H1130"/>
    <mergeCell ref="J1130:J1131"/>
    <mergeCell ref="B1131:H1131"/>
    <mergeCell ref="B1144:E1144"/>
    <mergeCell ref="J1144:J1145"/>
    <mergeCell ref="B1145:H1145"/>
    <mergeCell ref="D1146:I1146"/>
    <mergeCell ref="B1147:H1147"/>
    <mergeCell ref="B1148:H1148"/>
    <mergeCell ref="J1148:J1151"/>
    <mergeCell ref="B1149:H1149"/>
    <mergeCell ref="B1150:H1150"/>
    <mergeCell ref="B1151:H1151"/>
    <mergeCell ref="D1152:I1152"/>
    <mergeCell ref="B1153:H1153"/>
    <mergeCell ref="B1154:H1154"/>
    <mergeCell ref="B1155:H1155"/>
    <mergeCell ref="D1156:I1156"/>
    <mergeCell ref="B1157:H1157"/>
    <mergeCell ref="B1158:H1158"/>
    <mergeCell ref="B1159:H1159"/>
    <mergeCell ref="B1161:J1161"/>
    <mergeCell ref="B1162:D1162"/>
    <mergeCell ref="H1162:I1162"/>
    <mergeCell ref="B1163:D1166"/>
    <mergeCell ref="H1163:I1163"/>
    <mergeCell ref="J1163:J1166"/>
    <mergeCell ref="H1165:I1165"/>
    <mergeCell ref="E1166:G1166"/>
    <mergeCell ref="H1166:I1166"/>
    <mergeCell ref="B1167:J1167"/>
    <mergeCell ref="B1168:D1168"/>
    <mergeCell ref="H1168:I1168"/>
    <mergeCell ref="B1169:D1172"/>
    <mergeCell ref="H1169:I1169"/>
    <mergeCell ref="J1169:J1172"/>
    <mergeCell ref="H1170:I1170"/>
    <mergeCell ref="H1171:I1171"/>
    <mergeCell ref="E1172:G1172"/>
    <mergeCell ref="H1172:I1172"/>
    <mergeCell ref="H1164:I1164"/>
    <mergeCell ref="D1173:I1173"/>
    <mergeCell ref="B1174:H1174"/>
    <mergeCell ref="B1175:H1175"/>
    <mergeCell ref="J1175:J1176"/>
    <mergeCell ref="B1176:H1176"/>
    <mergeCell ref="D1177:I1177"/>
    <mergeCell ref="B1178:H1178"/>
    <mergeCell ref="B1179:H1179"/>
    <mergeCell ref="J1179:J1180"/>
    <mergeCell ref="B1180:H1180"/>
    <mergeCell ref="D1181:I1181"/>
    <mergeCell ref="B1182:H1182"/>
    <mergeCell ref="B1183:H1183"/>
    <mergeCell ref="J1183:J1184"/>
    <mergeCell ref="B1184:H1184"/>
    <mergeCell ref="D1185:I1185"/>
    <mergeCell ref="B1186:H1186"/>
    <mergeCell ref="B1187:H1187"/>
    <mergeCell ref="J1187:J1188"/>
    <mergeCell ref="B1188:H1188"/>
    <mergeCell ref="D1189:I1189"/>
    <mergeCell ref="B1190:H1190"/>
    <mergeCell ref="B1191:H1191"/>
    <mergeCell ref="J1191:J1192"/>
    <mergeCell ref="B1192:H1192"/>
    <mergeCell ref="D1193:I1193"/>
    <mergeCell ref="B1194:H1194"/>
    <mergeCell ref="B1195:H1195"/>
    <mergeCell ref="J1195:J1196"/>
    <mergeCell ref="B1196:H1196"/>
    <mergeCell ref="D1199:I1199"/>
    <mergeCell ref="B1200:H1200"/>
    <mergeCell ref="B1201:H1201"/>
    <mergeCell ref="J1201:J1202"/>
    <mergeCell ref="B1202:H1202"/>
    <mergeCell ref="D1203:I1203"/>
    <mergeCell ref="B1204:H1204"/>
    <mergeCell ref="B1205:H1205"/>
    <mergeCell ref="B1206:H1206"/>
    <mergeCell ref="D1208:I1208"/>
    <mergeCell ref="B1209:H1209"/>
    <mergeCell ref="B1210:H1210"/>
    <mergeCell ref="B1211:H1211"/>
    <mergeCell ref="D1213:I1213"/>
    <mergeCell ref="B1214:H1214"/>
    <mergeCell ref="B1215:H1215"/>
    <mergeCell ref="B1216:H1216"/>
    <mergeCell ref="D1217:I1217"/>
    <mergeCell ref="B1218:H1218"/>
    <mergeCell ref="B1219:H1219"/>
    <mergeCell ref="B1220:H1220"/>
    <mergeCell ref="D1223:I1223"/>
    <mergeCell ref="B1234:H1234"/>
    <mergeCell ref="B1235:H1235"/>
    <mergeCell ref="B1236:H1236"/>
    <mergeCell ref="B1237:J1237"/>
    <mergeCell ref="B1238:C1238"/>
    <mergeCell ref="E1238:F1238"/>
    <mergeCell ref="G1238:H1238"/>
    <mergeCell ref="E1239:F1239"/>
    <mergeCell ref="G1239:H1239"/>
    <mergeCell ref="J1239:J1241"/>
    <mergeCell ref="E1240:F1240"/>
    <mergeCell ref="G1240:H1240"/>
    <mergeCell ref="E1241:F1241"/>
    <mergeCell ref="G1241:H1241"/>
    <mergeCell ref="B1224:E1224"/>
    <mergeCell ref="G1224:H1224"/>
    <mergeCell ref="B1225:E1225"/>
    <mergeCell ref="G1225:H1225"/>
    <mergeCell ref="J1225:J1227"/>
    <mergeCell ref="B1226:E1226"/>
    <mergeCell ref="G1226:H1226"/>
    <mergeCell ref="B1227:E1227"/>
    <mergeCell ref="G1227:H1227"/>
    <mergeCell ref="B1228:H1228"/>
    <mergeCell ref="D1229:I1229"/>
    <mergeCell ref="B1230:D1230"/>
    <mergeCell ref="G1230:H1230"/>
    <mergeCell ref="B1231:D1231"/>
    <mergeCell ref="G1231:H1231"/>
    <mergeCell ref="B1232:H1232"/>
    <mergeCell ref="D1233:I1233"/>
    <mergeCell ref="B1277:H1277"/>
    <mergeCell ref="G1262:J1262"/>
    <mergeCell ref="G1263:J1263"/>
    <mergeCell ref="G1265:J1265"/>
    <mergeCell ref="B1242:H1242"/>
    <mergeCell ref="D1243:I1243"/>
    <mergeCell ref="B1244:H1244"/>
    <mergeCell ref="B1245:H1245"/>
    <mergeCell ref="B1246:H1246"/>
    <mergeCell ref="D1248:I1248"/>
    <mergeCell ref="B1249:H1249"/>
    <mergeCell ref="B1250:H1250"/>
    <mergeCell ref="B1251:H1251"/>
    <mergeCell ref="D1252:I1252"/>
    <mergeCell ref="B1253:H1253"/>
    <mergeCell ref="B1254:H1254"/>
    <mergeCell ref="B1255:H1255"/>
    <mergeCell ref="G1279:J1279"/>
    <mergeCell ref="G1280:J1280"/>
    <mergeCell ref="G1281:J1281"/>
    <mergeCell ref="G1282:J1282"/>
    <mergeCell ref="G1283:J1283"/>
    <mergeCell ref="D1284:I1284"/>
    <mergeCell ref="B1285:H1285"/>
    <mergeCell ref="B1286:H1286"/>
    <mergeCell ref="B1287:H1287"/>
    <mergeCell ref="D1288:I1288"/>
    <mergeCell ref="B1289:H1289"/>
    <mergeCell ref="B1290:H1290"/>
    <mergeCell ref="B1291:H1291"/>
    <mergeCell ref="D1292:I1292"/>
    <mergeCell ref="B1293:H1293"/>
    <mergeCell ref="B1294:H1294"/>
    <mergeCell ref="G1258:J1258"/>
    <mergeCell ref="G1259:J1259"/>
    <mergeCell ref="G1260:J1260"/>
    <mergeCell ref="G1261:J1261"/>
    <mergeCell ref="G1264:J1264"/>
    <mergeCell ref="D1266:I1266"/>
    <mergeCell ref="B1267:H1267"/>
    <mergeCell ref="B1268:H1268"/>
    <mergeCell ref="B1269:H1269"/>
    <mergeCell ref="D1270:I1270"/>
    <mergeCell ref="B1271:H1271"/>
    <mergeCell ref="B1272:H1272"/>
    <mergeCell ref="B1273:H1273"/>
    <mergeCell ref="D1274:I1274"/>
    <mergeCell ref="B1275:H1275"/>
    <mergeCell ref="B1276:H1276"/>
    <mergeCell ref="B1318:F1318"/>
    <mergeCell ref="H1318:I1318"/>
    <mergeCell ref="B1295:H1295"/>
    <mergeCell ref="B1297:J1297"/>
    <mergeCell ref="B1298:J1298"/>
    <mergeCell ref="B1299:D1299"/>
    <mergeCell ref="E1299:F1299"/>
    <mergeCell ref="H1299:I1299"/>
    <mergeCell ref="E1300:F1300"/>
    <mergeCell ref="H1300:I1300"/>
    <mergeCell ref="J1300:J1317"/>
    <mergeCell ref="E1301:F1301"/>
    <mergeCell ref="H1301:I1301"/>
    <mergeCell ref="E1302:F1302"/>
    <mergeCell ref="H1302:I1302"/>
    <mergeCell ref="E1303:F1303"/>
    <mergeCell ref="H1303:I1303"/>
    <mergeCell ref="E1304:F1304"/>
    <mergeCell ref="H1304:I1304"/>
    <mergeCell ref="E1305:F1305"/>
    <mergeCell ref="H1305:I1305"/>
    <mergeCell ref="E1306:F1306"/>
    <mergeCell ref="H1306:I1306"/>
    <mergeCell ref="E1307:F1307"/>
    <mergeCell ref="H1307:I1307"/>
    <mergeCell ref="E1312:F1312"/>
    <mergeCell ref="H1312:I1312"/>
    <mergeCell ref="E1317:F1317"/>
    <mergeCell ref="H1317:I1317"/>
    <mergeCell ref="E1313:F1313"/>
    <mergeCell ref="H1313:I1313"/>
    <mergeCell ref="E1314:F1314"/>
    <mergeCell ref="D1320:I1320"/>
    <mergeCell ref="B1321:H1321"/>
    <mergeCell ref="B1322:H1322"/>
    <mergeCell ref="B1323:H1323"/>
    <mergeCell ref="D1324:I1324"/>
    <mergeCell ref="B1325:H1325"/>
    <mergeCell ref="B1326:H1326"/>
    <mergeCell ref="B1327:H1327"/>
    <mergeCell ref="D1329:I1329"/>
    <mergeCell ref="B1330:H1330"/>
    <mergeCell ref="B1331:H1331"/>
    <mergeCell ref="B1332:H1332"/>
    <mergeCell ref="D1333:I1333"/>
    <mergeCell ref="B1334:H1334"/>
    <mergeCell ref="B1335:H1335"/>
    <mergeCell ref="B1336:H1336"/>
    <mergeCell ref="D1337:I1337"/>
    <mergeCell ref="B1338:H1338"/>
    <mergeCell ref="B1339:H1339"/>
    <mergeCell ref="B1340:H1340"/>
    <mergeCell ref="D1341:I1341"/>
    <mergeCell ref="B1342:H1342"/>
    <mergeCell ref="B1343:H1343"/>
    <mergeCell ref="B1344:H1344"/>
    <mergeCell ref="D1346:I1346"/>
    <mergeCell ref="D1349:I1349"/>
    <mergeCell ref="B1350:H1350"/>
    <mergeCell ref="B1351:H1351"/>
    <mergeCell ref="B1352:H1352"/>
    <mergeCell ref="D1353:I1353"/>
    <mergeCell ref="B1354:H1354"/>
    <mergeCell ref="B1355:H1355"/>
    <mergeCell ref="B1356:H1356"/>
    <mergeCell ref="D1358:I1358"/>
    <mergeCell ref="B1359:H1359"/>
    <mergeCell ref="B1360:H1360"/>
    <mergeCell ref="B1361:H1361"/>
    <mergeCell ref="D1363:I1363"/>
    <mergeCell ref="B1364:H1364"/>
    <mergeCell ref="B1365:H1365"/>
    <mergeCell ref="B1366:H1366"/>
    <mergeCell ref="D1367:I1367"/>
    <mergeCell ref="B1368:H1368"/>
    <mergeCell ref="B1369:H1369"/>
    <mergeCell ref="B1370:H1370"/>
    <mergeCell ref="D1373:I1373"/>
    <mergeCell ref="B1374:H1374"/>
    <mergeCell ref="B1375:H1375"/>
    <mergeCell ref="B1376:H1376"/>
    <mergeCell ref="D1377:I1377"/>
    <mergeCell ref="B1378:H1378"/>
    <mergeCell ref="B1379:H1379"/>
    <mergeCell ref="B1380:H1380"/>
    <mergeCell ref="D1382:I1382"/>
    <mergeCell ref="B1383:H1383"/>
    <mergeCell ref="B1384:H1384"/>
    <mergeCell ref="B1385:H1385"/>
    <mergeCell ref="D1386:I1386"/>
    <mergeCell ref="B1387:H1387"/>
    <mergeCell ref="B1388:H1388"/>
    <mergeCell ref="B1389:H1389"/>
    <mergeCell ref="D1390:I1390"/>
    <mergeCell ref="B1391:H1391"/>
    <mergeCell ref="B1392:H1392"/>
    <mergeCell ref="B1393:H1393"/>
    <mergeCell ref="D1394:I1394"/>
    <mergeCell ref="B1395:H1395"/>
    <mergeCell ref="B1396:H1396"/>
    <mergeCell ref="B1397:H1397"/>
    <mergeCell ref="D1398:I1398"/>
    <mergeCell ref="B1399:H1399"/>
    <mergeCell ref="B1400:H1400"/>
    <mergeCell ref="B1401:H1401"/>
    <mergeCell ref="D1402:I1402"/>
    <mergeCell ref="B1403:H1403"/>
    <mergeCell ref="B1404:H1404"/>
    <mergeCell ref="B1405:H1405"/>
    <mergeCell ref="D1406:I1406"/>
    <mergeCell ref="B1407:H1407"/>
    <mergeCell ref="B1408:H1408"/>
    <mergeCell ref="B1409:H1409"/>
    <mergeCell ref="D1410:I1410"/>
    <mergeCell ref="B1411:H1411"/>
    <mergeCell ref="B1412:H1412"/>
    <mergeCell ref="B1413:H1413"/>
    <mergeCell ref="D1443:I1443"/>
    <mergeCell ref="F1445:H1445"/>
    <mergeCell ref="F1446:H1446"/>
    <mergeCell ref="B1447:H1447"/>
    <mergeCell ref="D1448:I1448"/>
    <mergeCell ref="F1450:H1450"/>
    <mergeCell ref="F1451:H1451"/>
    <mergeCell ref="J1451:J1452"/>
    <mergeCell ref="F1452:H1452"/>
    <mergeCell ref="B1453:H1453"/>
    <mergeCell ref="D1455:I1455"/>
    <mergeCell ref="B1456:H1456"/>
    <mergeCell ref="B1457:H1457"/>
    <mergeCell ref="D1434:I1434"/>
    <mergeCell ref="D1415:I1415"/>
    <mergeCell ref="B1416:H1416"/>
    <mergeCell ref="B1417:H1417"/>
    <mergeCell ref="B1418:H1418"/>
    <mergeCell ref="D1419:I1419"/>
    <mergeCell ref="B1420:H1420"/>
    <mergeCell ref="B1421:H1421"/>
    <mergeCell ref="B1422:H1422"/>
    <mergeCell ref="D1423:I1423"/>
    <mergeCell ref="B1424:H1424"/>
    <mergeCell ref="B1425:H1425"/>
    <mergeCell ref="B1426:H1426"/>
    <mergeCell ref="D1427:I1427"/>
    <mergeCell ref="B1428:H1428"/>
    <mergeCell ref="B1429:H1429"/>
    <mergeCell ref="B1430:H1430"/>
    <mergeCell ref="D1432:I1432"/>
    <mergeCell ref="B1491:H1491"/>
    <mergeCell ref="B1492:H1492"/>
    <mergeCell ref="D1500:I1500"/>
    <mergeCell ref="B1495:H1495"/>
    <mergeCell ref="B1496:H1496"/>
    <mergeCell ref="B1497:H1497"/>
    <mergeCell ref="B1458:H1458"/>
    <mergeCell ref="D1459:I1459"/>
    <mergeCell ref="B1460:H1460"/>
    <mergeCell ref="B1461:H1461"/>
    <mergeCell ref="B1462:H1462"/>
    <mergeCell ref="D1463:I1463"/>
    <mergeCell ref="B1464:H1464"/>
    <mergeCell ref="B1465:H1465"/>
    <mergeCell ref="B1466:H1466"/>
    <mergeCell ref="D1468:I1468"/>
    <mergeCell ref="B1469:H1469"/>
    <mergeCell ref="B1470:H1470"/>
    <mergeCell ref="B1471:H1471"/>
    <mergeCell ref="D1472:I1472"/>
    <mergeCell ref="B1473:H1473"/>
    <mergeCell ref="B1474:H1474"/>
    <mergeCell ref="B1475:H1475"/>
    <mergeCell ref="B1501:D1501"/>
    <mergeCell ref="E1501:F1501"/>
    <mergeCell ref="E1502:F1502"/>
    <mergeCell ref="J1502:J1504"/>
    <mergeCell ref="E1503:F1503"/>
    <mergeCell ref="E1504:F1504"/>
    <mergeCell ref="B1505:H1505"/>
    <mergeCell ref="D1506:I1506"/>
    <mergeCell ref="B1507:D1507"/>
    <mergeCell ref="G1507:H1507"/>
    <mergeCell ref="B1508:D1509"/>
    <mergeCell ref="G1508:H1508"/>
    <mergeCell ref="G1509:H1509"/>
    <mergeCell ref="B1511:H1511"/>
    <mergeCell ref="D1513:I1513"/>
    <mergeCell ref="G1510:H1510"/>
    <mergeCell ref="J1508:J1510"/>
    <mergeCell ref="D1515:I1515"/>
    <mergeCell ref="D1518:I1518"/>
    <mergeCell ref="B1519:E1519"/>
    <mergeCell ref="G1519:H1519"/>
    <mergeCell ref="B1520:E1520"/>
    <mergeCell ref="G1520:H1520"/>
    <mergeCell ref="J1520:J1521"/>
    <mergeCell ref="B1521:E1521"/>
    <mergeCell ref="G1521:H1521"/>
    <mergeCell ref="B1522:H1522"/>
    <mergeCell ref="D1523:I1523"/>
    <mergeCell ref="B1524:H1524"/>
    <mergeCell ref="B1525:H1525"/>
    <mergeCell ref="B1526:H1526"/>
    <mergeCell ref="D1527:I1527"/>
    <mergeCell ref="B1528:H1528"/>
    <mergeCell ref="B1529:H1529"/>
    <mergeCell ref="B1547:H1547"/>
    <mergeCell ref="B1548:H1548"/>
    <mergeCell ref="B1549:H1549"/>
    <mergeCell ref="B1530:H1530"/>
    <mergeCell ref="D1531:I1531"/>
    <mergeCell ref="B1532:H1532"/>
    <mergeCell ref="B1533:H1533"/>
    <mergeCell ref="J1533:J1534"/>
    <mergeCell ref="B1534:H1534"/>
    <mergeCell ref="B1535:H1535"/>
    <mergeCell ref="D1542:I1542"/>
    <mergeCell ref="B1543:H1543"/>
    <mergeCell ref="B1544:H1544"/>
    <mergeCell ref="B1545:H1545"/>
    <mergeCell ref="D1546:I1546"/>
    <mergeCell ref="D1536:I1536"/>
    <mergeCell ref="B1537:H1537"/>
    <mergeCell ref="B1538:H1538"/>
    <mergeCell ref="B1539:H1539"/>
    <mergeCell ref="H1314:I1314"/>
    <mergeCell ref="E1315:F1315"/>
    <mergeCell ref="H1315:I1315"/>
    <mergeCell ref="E1316:F1316"/>
    <mergeCell ref="H1316:I1316"/>
    <mergeCell ref="E1308:F1308"/>
    <mergeCell ref="H1308:I1308"/>
    <mergeCell ref="E1309:F1309"/>
    <mergeCell ref="H1309:I1309"/>
    <mergeCell ref="E1310:F1310"/>
    <mergeCell ref="H1310:I1310"/>
    <mergeCell ref="E1311:F1311"/>
    <mergeCell ref="H1311:I1311"/>
    <mergeCell ref="D1494:I1494"/>
    <mergeCell ref="B1440:H1440"/>
    <mergeCell ref="B1439:H1439"/>
    <mergeCell ref="B1438:H1438"/>
    <mergeCell ref="D1437:I1437"/>
    <mergeCell ref="D1476:I1476"/>
    <mergeCell ref="B1477:H1477"/>
    <mergeCell ref="B1478:H1478"/>
    <mergeCell ref="B1479:H1479"/>
    <mergeCell ref="D1481:I1481"/>
    <mergeCell ref="B1482:H1482"/>
    <mergeCell ref="B1483:H1483"/>
    <mergeCell ref="B1484:H1484"/>
    <mergeCell ref="D1485:I1485"/>
    <mergeCell ref="B1486:H1486"/>
    <mergeCell ref="B1487:H1487"/>
    <mergeCell ref="B1488:H1488"/>
    <mergeCell ref="D1489:I1489"/>
    <mergeCell ref="B1490:H1490"/>
  </mergeCells>
  <phoneticPr fontId="2" type="noConversion"/>
  <conditionalFormatting sqref="F11:H11">
    <cfRule type="cellIs" dxfId="10" priority="47" operator="equal">
      <formula>0</formula>
    </cfRule>
  </conditionalFormatting>
  <conditionalFormatting sqref="G519:G523">
    <cfRule type="cellIs" dxfId="9" priority="4" operator="equal">
      <formula>0</formula>
    </cfRule>
  </conditionalFormatting>
  <conditionalFormatting sqref="G537:G542">
    <cfRule type="cellIs" dxfId="8" priority="3" operator="equal">
      <formula>0</formula>
    </cfRule>
  </conditionalFormatting>
  <conditionalFormatting sqref="G1258:G1265">
    <cfRule type="cellIs" dxfId="7" priority="2" operator="equal">
      <formula>0</formula>
    </cfRule>
  </conditionalFormatting>
  <conditionalFormatting sqref="G1279:G1283">
    <cfRule type="cellIs" dxfId="6" priority="1" operator="equal">
      <formula>0</formula>
    </cfRule>
  </conditionalFormatting>
  <printOptions horizontalCentered="1"/>
  <pageMargins left="0.23622047244094491" right="0.23622047244094491" top="0.39370078740157483" bottom="0.39370078740157483" header="0" footer="0.19685039370078741"/>
  <pageSetup paperSize="9" scale="49" fitToHeight="0" orientation="portrait" r:id="rId1"/>
  <headerFooter>
    <oddFoote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28</vt:i4>
      </vt:variant>
    </vt:vector>
  </HeadingPairs>
  <TitlesOfParts>
    <vt:vector size="44" baseType="lpstr">
      <vt:lpstr>IMAGENS</vt:lpstr>
      <vt:lpstr>REFERENCIA</vt:lpstr>
      <vt:lpstr>DADOS</vt:lpstr>
      <vt:lpstr>CHECK-LIST</vt:lpstr>
      <vt:lpstr>QUADRO RESUMO</vt:lpstr>
      <vt:lpstr>RELEVÂNCIA</vt:lpstr>
      <vt:lpstr>ORÇAMENTO_DES</vt:lpstr>
      <vt:lpstr>GASES MEDICINAIS</vt:lpstr>
      <vt:lpstr>MEMORIA DE CALCULO AT</vt:lpstr>
      <vt:lpstr>BANCO DADOS ARQ</vt:lpstr>
      <vt:lpstr>COTAÇÕE</vt:lpstr>
      <vt:lpstr>COMPOSIÇÃO</vt:lpstr>
      <vt:lpstr>COTAÇÕES</vt:lpstr>
      <vt:lpstr>COTAÇÕES XXX</vt:lpstr>
      <vt:lpstr>CRONOGRAMA S DES</vt:lpstr>
      <vt:lpstr>BDI S DES</vt:lpstr>
      <vt:lpstr>'BANCO DADOS ARQ'!_000____VERGA_PORTA_GERAL</vt:lpstr>
      <vt:lpstr>'BANCO DADOS ARQ'!_000____VERGA_PORTA_GERAL_4</vt:lpstr>
      <vt:lpstr>'BANCO DADOS ARQ'!_000____VERGA_PORTA_GERAL_4_4</vt:lpstr>
      <vt:lpstr>'BANCO DADOS ARQ'!_000____VERGA_PORTA_GERAL_4_4_4</vt:lpstr>
      <vt:lpstr>'BANCO DADOS ARQ'!_000____VERGA_PORTA_GERAL_4_5</vt:lpstr>
      <vt:lpstr>'BANCO DADOS ARQ'!_000____VERGA_PORTA_GERAL_5</vt:lpstr>
      <vt:lpstr>'BANCO DADOS ARQ'!_000____VERGA_PORTA_GERAL_5_4</vt:lpstr>
      <vt:lpstr>'BANCO DADOS ARQ'!_000____VERGA_PORTA_GERAL_6</vt:lpstr>
      <vt:lpstr>'BANCO DADOS ARQ'!_000___TABELA_DE_AMBIENTES_GERAL</vt:lpstr>
      <vt:lpstr>'BANCO DADOS ARQ'!_000___TABELA_DE_AMBIENTES_GERAL_4</vt:lpstr>
      <vt:lpstr>'BANCO DADOS ARQ'!Area_de_impressao</vt:lpstr>
      <vt:lpstr>'BDI S DES'!Area_de_impressao</vt:lpstr>
      <vt:lpstr>'CHECK-LIST'!Area_de_impressao</vt:lpstr>
      <vt:lpstr>COMPOSIÇÃO!Area_de_impressao</vt:lpstr>
      <vt:lpstr>COTAÇÕE!Area_de_impressao</vt:lpstr>
      <vt:lpstr>COTAÇÕES!Area_de_impressao</vt:lpstr>
      <vt:lpstr>'COTAÇÕES XXX'!Area_de_impressao</vt:lpstr>
      <vt:lpstr>'CRONOGRAMA S DES'!Area_de_impressao</vt:lpstr>
      <vt:lpstr>'MEMORIA DE CALCULO AT'!Area_de_impressao</vt:lpstr>
      <vt:lpstr>ORÇAMENTO_DES!Area_de_impressao</vt:lpstr>
      <vt:lpstr>'QUADRO RESUMO'!Area_de_impressao</vt:lpstr>
      <vt:lpstr>RELEVÂNCIA!Area_de_impressao</vt:lpstr>
      <vt:lpstr>'CRONOGRAMA S DES'!ORÇAMENTO</vt:lpstr>
      <vt:lpstr>RELEVÂNCIA!ORÇAMENTO</vt:lpstr>
      <vt:lpstr>ORÇAMENTO</vt:lpstr>
      <vt:lpstr>PROC</vt:lpstr>
      <vt:lpstr>ORÇAMENTO_DES!Titulos_de_impressao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Camila Barbosa Gutierrez da Silva</cp:lastModifiedBy>
  <cp:lastPrinted>2024-04-10T19:54:37Z</cp:lastPrinted>
  <dcterms:created xsi:type="dcterms:W3CDTF">2016-12-08T00:50:18Z</dcterms:created>
  <dcterms:modified xsi:type="dcterms:W3CDTF">2024-04-10T20:27:11Z</dcterms:modified>
</cp:coreProperties>
</file>